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66925"/>
  <xr:revisionPtr revIDLastSave="0" documentId="8_{6F2FFE50-DC70-4C0E-A8C2-92ACBB463893}" xr6:coauthVersionLast="47" xr6:coauthVersionMax="47" xr10:uidLastSave="{00000000-0000-0000-0000-000000000000}"/>
  <bookViews>
    <workbookView xWindow="-110" yWindow="-110" windowWidth="19420" windowHeight="10300" xr2:uid="{262E1B18-8CF9-4891-95B9-035D6B2BF5B4}"/>
  </bookViews>
  <sheets>
    <sheet name="Disclaimer" sheetId="11" r:id="rId1"/>
    <sheet name="P&amp;L" sheetId="1" r:id="rId2"/>
    <sheet name="BS" sheetId="7" r:id="rId3"/>
    <sheet name="CF" sheetId="15" r:id="rId4"/>
    <sheet name="Segment reporting"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[1]INCSTAT!#REF!</definedName>
    <definedName name="\AA">[2]INCSTAT!#REF!</definedName>
    <definedName name="____sfh64354" hidden="1">{"dcfsummary",#N/A,FALSE,"NHY - DCF Valuation";"agriculture",#N/A,FALSE,"NHY - DCF Valuation";"oilgas",#N/A,FALSE,"NHY - DCF Valuation";"oilgastot",#N/A,FALSE,"NHY - DCF Valuation";"lightmetals",#N/A,FALSE,"NHY - DCF Valuation";"petrochemicals",#N/A,FALSE,"NHY - DCF Valuation";"other",#N/A,FALSE,"NHY - DCF Valuation"}</definedName>
    <definedName name="___sfh64354" hidden="1">{"dcfsummary",#N/A,FALSE,"NHY - DCF Valuation";"agriculture",#N/A,FALSE,"NHY - DCF Valuation";"oilgas",#N/A,FALSE,"NHY - DCF Valuation";"oilgastot",#N/A,FALSE,"NHY - DCF Valuation";"lightmetals",#N/A,FALSE,"NHY - DCF Valuation";"petrochemicals",#N/A,FALSE,"NHY - DCF Valuation";"other",#N/A,FALSE,"NHY - DCF Valuation"}</definedName>
    <definedName name="__EPS94">#REF!</definedName>
    <definedName name="__EPS95">#REF!</definedName>
    <definedName name="__EPS96">#REF!</definedName>
    <definedName name="__EPS97">#REF!</definedName>
    <definedName name="__FDS_HYPERLINK_TOGGLE_STATE__" hidden="1">"ON"</definedName>
    <definedName name="__ROA94">#REF!</definedName>
    <definedName name="__ROA95">#REF!</definedName>
    <definedName name="__ROA96">#REF!</definedName>
    <definedName name="__ROA97">#REF!</definedName>
    <definedName name="__ROE94">#REF!</definedName>
    <definedName name="__ROE95">#REF!</definedName>
    <definedName name="__ROE96">#REF!</definedName>
    <definedName name="__ROE97">#REF!</definedName>
    <definedName name="__sfh64354" hidden="1">{"dcfsummary",#N/A,FALSE,"NHY - DCF Valuation";"agriculture",#N/A,FALSE,"NHY - DCF Valuation";"oilgas",#N/A,FALSE,"NHY - DCF Valuation";"oilgastot",#N/A,FALSE,"NHY - DCF Valuation";"lightmetals",#N/A,FALSE,"NHY - DCF Valuation";"petrochemicals",#N/A,FALSE,"NHY - DCF Valuation";"other",#N/A,FALSE,"NHY - DCF Valuation"}</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EPS94">#REF!</definedName>
    <definedName name="_EPS95">#REF!</definedName>
    <definedName name="_EPS96">#REF!</definedName>
    <definedName name="_EPS97">#REF!</definedName>
    <definedName name="_jcf_dummy_">#REF!</definedName>
    <definedName name="_ROA94">#REF!</definedName>
    <definedName name="_ROA95">#REF!</definedName>
    <definedName name="_ROA96">#REF!</definedName>
    <definedName name="_ROA97">#REF!</definedName>
    <definedName name="_ROE94">#REF!</definedName>
    <definedName name="_ROE95">#REF!</definedName>
    <definedName name="_ROE96">#REF!</definedName>
    <definedName name="_ROE97">#REF!</definedName>
    <definedName name="_sfh64354" hidden="1">{"dcfsummary",#N/A,FALSE,"NHY - DCF Valuation";"agriculture",#N/A,FALSE,"NHY - DCF Valuation";"oilgas",#N/A,FALSE,"NHY - DCF Valuation";"oilgastot",#N/A,FALSE,"NHY - DCF Valuation";"lightmetals",#N/A,FALSE,"NHY - DCF Valuation";"petrochemicals",#N/A,FALSE,"NHY - DCF Valuation";"other",#N/A,FALSE,"NHY - DCF Valuation"}</definedName>
    <definedName name="_Sort" localSheetId="0" hidden="1">#REF!</definedName>
    <definedName name="_Sort" hidden="1">#REF!</definedName>
    <definedName name="_Table2_Out" hidden="1">#REF!</definedName>
    <definedName name="a_sted">'[3]A-sted'!$A$8:$J$52</definedName>
    <definedName name="a_sted_akk">'[3]A-sted'!$O$8:$AA$59</definedName>
    <definedName name="aaa">[4]INCSTAT!#REF!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tual_H_master">[5]Master!$CA:$CA</definedName>
    <definedName name="Actual_Q_balance">[5]Balance!$AS:$AS</definedName>
    <definedName name="Actual_Q_cash">'[5]Cash flow'!$AS:$AS</definedName>
    <definedName name="Actual_Q_income">[5]Income!$AS:$AS</definedName>
    <definedName name="Actual_Q_master">[5]Master!$Z:$Z</definedName>
    <definedName name="Actual_Y_master">[5]Master!$BA:$BA</definedName>
    <definedName name="adfsgsdf5352"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af45t234"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fadsfasdfasdf"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fsrg5t"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gsdfhg56"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sd234" hidden="1">{"dcfsummary",#N/A,FALSE,"NHY - DCF Valuation";"agriculture",#N/A,FALSE,"NHY - DCF Valuation";"oilgas",#N/A,FALSE,"NHY - DCF Valuation";"oilgastot",#N/A,FALSE,"NHY - DCF Valuation";"lightmetals",#N/A,FALSE,"NHY - DCF Valuation";"petrochemicals",#N/A,FALSE,"NHY - DCF Valuation";"other",#N/A,FALSE,"NHY - DCF Valuation"}</definedName>
    <definedName name="afsdgfsfdhg55" hidden="1">{"dcfsummary",#N/A,FALSE,"NHY - DCF Valuation";"agriculture",#N/A,FALSE,"NHY - DCF Valuation";"oilgas",#N/A,FALSE,"NHY - DCF Valuation";"oilgastot",#N/A,FALSE,"NHY - DCF Valuation";"lightmetals",#N/A,FALSE,"NHY - DCF Valuation";"petrochemicals",#N/A,FALSE,"NHY - DCF Valuation";"other",#N/A,FALSE,"NHY - DCF Valuation"}</definedName>
    <definedName name="ANNUAL">#REF!</definedName>
    <definedName name="Annual2">#REF!</definedName>
    <definedName name="Användare">#REF!</definedName>
    <definedName name="ap" hidden="1">{"dcfsummary",#N/A,FALSE,"NHY - DCF Valuation";"agriculture",#N/A,FALSE,"NHY - DCF Valuation";"oilgas",#N/A,FALSE,"NHY - DCF Valuation";"oilgastot",#N/A,FALSE,"NHY - DCF Valuation";"lightmetals",#N/A,FALSE,"NHY - DCF Valuation";"petrochemicals",#N/A,FALSE,"NHY - DCF Valuation";"other",#N/A,FALSE,"NHY - DCF Valuation"}</definedName>
    <definedName name="aqe4h5taet" hidden="1">{"dcfsummary",#N/A,FALSE,"NHY - DCF Valuation";"agriculture",#N/A,FALSE,"NHY - DCF Valuation";"oilgas",#N/A,FALSE,"NHY - DCF Valuation";"oilgastot",#N/A,FALSE,"NHY - DCF Valuation";"lightmetals",#N/A,FALSE,"NHY - DCF Valuation";"petrochemicals",#N/A,FALSE,"NHY - DCF Valuation";"other",#N/A,FALSE,"NHY - DCF Valuation"}</definedName>
    <definedName name="areherhdfa" hidden="1">{"dcfsummary",#N/A,FALSE,"NHY - DCF Valuation";"agriculture",#N/A,FALSE,"NHY - DCF Valuation";"oilgas",#N/A,FALSE,"NHY - DCF Valuation";"oilgastot",#N/A,FALSE,"NHY - DCF Valuation";"lightmetals",#N/A,FALSE,"NHY - DCF Valuation";"petrochemicals",#N/A,FALSE,"NHY - DCF Valuation";"other",#N/A,FALSE,"NHY - DCF Valuation"}</definedName>
    <definedName name="arne" hidden="1">{"dcfsummary",#N/A,FALSE,"NHY - DCF Valuation";"agriculture",#N/A,FALSE,"NHY - DCF Valuation";"oilgas",#N/A,FALSE,"NHY - DCF Valuation";"oilgastot",#N/A,FALSE,"NHY - DCF Valuation";"lightmetals",#N/A,FALSE,"NHY - DCF Valuation";"petrochemicals",#N/A,FALSE,"NHY - DCF Valuation";"other",#N/A,FALSE,"NHY - DCF Valuation"}</definedName>
    <definedName name="as" hidden="1">{"dcfsummary",#N/A,FALSE,"NHY - DCF Valuation";"agriculture",#N/A,FALSE,"NHY - DCF Valuation";"oilgas",#N/A,FALSE,"NHY - DCF Valuation";"oilgastot",#N/A,FALSE,"NHY - DCF Valuation";"lightmetals",#N/A,FALSE,"NHY - DCF Valuation";"petrochemicals",#N/A,FALSE,"NHY - DCF Valuation";"other",#N/A,FALSE,"NHY - DCF Valuation"}</definedName>
    <definedName name="AS2DocOpenMode" hidden="1">"AS2DocumentEdit"</definedName>
    <definedName name="AS2HasNoAutoHeaderFooter" hidden="1">" "</definedName>
    <definedName name="asdf23r23r"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adsfgr45"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asd645tw54"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asdf"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gsdfgsfdg54"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qwef"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g5we5rg"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gafgew" hidden="1">{"dcfsummary",#N/A,FALSE,"NHY - DCF Valuation";"agriculture",#N/A,FALSE,"NHY - DCF Valuation";"oilgas",#N/A,FALSE,"NHY - DCF Valuation";"oilgastot",#N/A,FALSE,"NHY - DCF Valuation";"lightmetals",#N/A,FALSE,"NHY - DCF Valuation";"petrochemicals",#N/A,FALSE,"NHY - DCF Valuation";"other",#N/A,FALSE,"NHY - DCF Valuation"}</definedName>
    <definedName name="at" hidden="1">{"dcfsummary",#N/A,FALSE,"NHY - DCF Valuation";"agriculture",#N/A,FALSE,"NHY - DCF Valuation";"oilgas",#N/A,FALSE,"NHY - DCF Valuation";"oilgastot",#N/A,FALSE,"NHY - DCF Valuation";"lightmetals",#N/A,FALSE,"NHY - DCF Valuation";"petrochemicals",#N/A,FALSE,"NHY - DCF Valuation";"other",#N/A,FALSE,"NHY - DCF Valuation"}</definedName>
    <definedName name="atnantea" hidden="1">{"dcfsummary",#N/A,FALSE,"NHY - DCF Valuation";"agriculture",#N/A,FALSE,"NHY - DCF Valuation";"oilgas",#N/A,FALSE,"NHY - DCF Valuation";"oilgastot",#N/A,FALSE,"NHY - DCF Valuation";"lightmetals",#N/A,FALSE,"NHY - DCF Valuation";"petrochemicals",#N/A,FALSE,"NHY - DCF Valuation";"other",#N/A,FALSE,"NHY - DCF Valuation"}</definedName>
    <definedName name="AverageUtility">'[6]Penetration assumptions'!$F$19</definedName>
    <definedName name="AverageUtilityOperators">'[6]Penetration assumptions'!$D$19</definedName>
    <definedName name="aw" hidden="1">{"dcfsummary",#N/A,FALSE,"NHY - DCF Valuation";"agriculture",#N/A,FALSE,"NHY - DCF Valuation";"oilgas",#N/A,FALSE,"NHY - DCF Valuation";"oilgastot",#N/A,FALSE,"NHY - DCF Valuation";"lightmetals",#N/A,FALSE,"NHY - DCF Valuation";"petrochemicals",#N/A,FALSE,"NHY - DCF Valuation";"other",#N/A,FALSE,"NHY - DCF Valuation"}</definedName>
    <definedName name="b">[1]INCSTAT!#REF!</definedName>
    <definedName name="Balance_Q">'[7]Print tables'!$L$41:$AG$70</definedName>
    <definedName name="Balance_Y">'[7]Print tables'!$B$41:$J$70</definedName>
    <definedName name="base_H_balance">[5]Balance!$DB:$DB</definedName>
    <definedName name="base_H_cash">'[5]Cash flow'!$DB:$DB</definedName>
    <definedName name="base_H_income">[5]Income!$DB:$DB</definedName>
    <definedName name="base_H_master">[5]Master!$CI:$CI</definedName>
    <definedName name="base_H_segments">'[5]Segments&amp;assumptions'!$DB:$DB</definedName>
    <definedName name="base_H_share">'[5]Shares&amp;Dividends'!$DB:$DB</definedName>
    <definedName name="base_half">[5]Master!$CF$7</definedName>
    <definedName name="base_Q_balance">[5]Balance!$BI:$BI</definedName>
    <definedName name="base_Q_cash">'[5]Cash flow'!$BI:$BI</definedName>
    <definedName name="base_Q_income">[5]Income!$BI:$BI</definedName>
    <definedName name="base_Q_master">[5]Master!$AP:$AP</definedName>
    <definedName name="base_Q_segments">'[5]Segments&amp;assumptions'!$BI:$BI</definedName>
    <definedName name="base_Q_share">'[5]Shares&amp;Dividends'!$BI:$BI</definedName>
    <definedName name="base_quarter">[5]Master!$AM$7</definedName>
    <definedName name="base_Y_balance">[5]Balance!$BX:$BX</definedName>
    <definedName name="base_Y_cash">'[5]Cash flow'!$BX:$BX</definedName>
    <definedName name="base_Y_income">[5]Income!$BX:$BX</definedName>
    <definedName name="base_Y_master">[5]Master!$BE:$BE</definedName>
    <definedName name="base_Y_segments">'[5]Segments&amp;assumptions'!$BX:$BX</definedName>
    <definedName name="base_Y_share">'[5]Shares&amp;Dividends'!$BX:$BX</definedName>
    <definedName name="base_year">[5]Master!$BB$7</definedName>
    <definedName name="Beta">#REF!</definedName>
    <definedName name="_xlnm.Criteria">[11]ENERGY!$AJ$271</definedName>
    <definedName name="blabla" hidden="1">{"dcfsummary",#N/A,FALSE,"NHY - DCF Valuation";"agriculture",#N/A,FALSE,"NHY - DCF Valuation";"oilgas",#N/A,FALSE,"NHY - DCF Valuation";"oilgastot",#N/A,FALSE,"NHY - DCF Valuation";"lightmetals",#N/A,FALSE,"NHY - DCF Valuation";"petrochemicals",#N/A,FALSE,"NHY - DCF Valuation";"other",#N/A,FALSE,"NHY - DCF Valuation"}</definedName>
    <definedName name="BLPH1" hidden="1">'[8]Peer Historical pricing 1 year'!$A$3</definedName>
    <definedName name="BLPH10" hidden="1">'[8]Peer Historical pricing 1 year'!$AB$3</definedName>
    <definedName name="BLPH11" hidden="1">'[8]Peer Historical pricing 1 year'!$AE$3</definedName>
    <definedName name="BLPH12" hidden="1">'[8]Peer Historical pricing 1 year'!$AH$3</definedName>
    <definedName name="BLPH13" hidden="1">'[8]Peer Historical pricing 1 year'!$AK$3</definedName>
    <definedName name="BLPH14" hidden="1">'[8]Peer Historical pricing 1 year'!$AN$3</definedName>
    <definedName name="BLPH15" hidden="1">'[8]Peer Historical pricing 1 year'!$AQ$3</definedName>
    <definedName name="BLPH16" hidden="1">'[8]Peer Historical pricing 1 year'!$AT$3</definedName>
    <definedName name="BLPH17" hidden="1">'[8]Peer Historical pricing 1 year'!$AW$3</definedName>
    <definedName name="BLPH18" hidden="1">'[8]Peer Historical pricing 1 year'!$AZ$3</definedName>
    <definedName name="BLPH2" hidden="1">'[8]Peer Historical pricing 1 year'!$D$3</definedName>
    <definedName name="BLPH3" hidden="1">'[8]Peer Historical pricing 1 year'!$G$3</definedName>
    <definedName name="BLPH4" hidden="1">'[8]Peer Historical pricing 1 year'!$J$3</definedName>
    <definedName name="BLPH5" hidden="1">'[8]Peer Historical pricing 1 year'!$M$3</definedName>
    <definedName name="BLPH6" hidden="1">'[8]Peer Historical pricing 1 year'!$P$3</definedName>
    <definedName name="BLPH7" hidden="1">'[8]Peer Historical pricing 1 year'!$S$3</definedName>
    <definedName name="BLPH8" hidden="1">'[8]Peer Historical pricing 1 year'!$V$3</definedName>
    <definedName name="BLPH9" hidden="1">'[8]Peer Historical pricing 1 year'!$Y$3</definedName>
    <definedName name="Bookequity">#REF!</definedName>
    <definedName name="BookValueS94">#REF!</definedName>
    <definedName name="BookValueS95">#REF!</definedName>
    <definedName name="BookValueS96">#REF!</definedName>
    <definedName name="BookValueS97">#REF!</definedName>
    <definedName name="BUSINESS">#REF!</definedName>
    <definedName name="Case">[9]Cases!$C$10</definedName>
    <definedName name="CF_Y">'[7]Print tables'!$B$72:$I$103</definedName>
    <definedName name="CFPS94">#REF!</definedName>
    <definedName name="CFPS95">#REF!</definedName>
    <definedName name="CFPS96">#REF!</definedName>
    <definedName name="CFPS97">#REF!</definedName>
    <definedName name="CIQWBGuid" hidden="1">"3a00ee7b-7cd9-4952-8e24-2de1c7ac471a"</definedName>
    <definedName name="Company_Code">[10]Front!$E$10</definedName>
    <definedName name="Company_Name">[10]Front!$E$11</definedName>
    <definedName name="cons" hidden="1">{"dcfsummary",#N/A,FALSE,"NHY - DCF Valuation";"agriculture",#N/A,FALSE,"NHY - DCF Valuation";"oilgas",#N/A,FALSE,"NHY - DCF Valuation";"oilgastot",#N/A,FALSE,"NHY - DCF Valuation";"lightmetals",#N/A,FALSE,"NHY - DCF Valuation";"petrochemicals",#N/A,FALSE,"NHY - DCF Valuation";"other",#N/A,FALSE,"NHY - DCF Valuation"}</definedName>
    <definedName name="conse" hidden="1">{"dcfsummary",#N/A,FALSE,"NHY - DCF Valuation";"agriculture",#N/A,FALSE,"NHY - DCF Valuation";"oilgas",#N/A,FALSE,"NHY - DCF Valuation";"oilgastot",#N/A,FALSE,"NHY - DCF Valuation";"lightmetals",#N/A,FALSE,"NHY - DCF Valuation";"petrochemicals",#N/A,FALSE,"NHY - DCF Valuation";"other",#N/A,FALSE,"NHY - DCF Valuation"}</definedName>
    <definedName name="Criteria2">[12]ENERGY!$AJ$271</definedName>
    <definedName name="CrncyREV">#REF!</definedName>
    <definedName name="CurrAssets94">#REF!</definedName>
    <definedName name="CurrAssets95">#REF!</definedName>
    <definedName name="CurrAssets96">#REF!</definedName>
    <definedName name="CurrAssets97">#REF!</definedName>
    <definedName name="Currency">[10]Front!$E$15</definedName>
    <definedName name="CurrencyCode">[13]BalSheet!$B$2</definedName>
    <definedName name="CurrLiabilities94">#REF!</definedName>
    <definedName name="CurrLiabilities95">#REF!</definedName>
    <definedName name="CurrLiabilities96">#REF!</definedName>
    <definedName name="CurrLiabilities97">#REF!</definedName>
    <definedName name="Datatabell">#REF!</definedName>
    <definedName name="Date">[10]Front!$E$16</definedName>
    <definedName name="Days">#REF!</definedName>
    <definedName name="DebtEquity94">#REF!</definedName>
    <definedName name="DebtEquity95">#REF!</definedName>
    <definedName name="DebtEquity96">#REF!</definedName>
    <definedName name="DebtEquity97">#REF!</definedName>
    <definedName name="DecimalSeparator">#REF!</definedName>
    <definedName name="dfsgsrtg5" hidden="1">{"dcfsummary",#N/A,FALSE,"NHY - DCF Valuation";"agriculture",#N/A,FALSE,"NHY - DCF Valuation";"oilgas",#N/A,FALSE,"NHY - DCF Valuation";"oilgastot",#N/A,FALSE,"NHY - DCF Valuation";"lightmetals",#N/A,FALSE,"NHY - DCF Valuation";"petrochemicals",#N/A,FALSE,"NHY - DCF Valuation";"other",#N/A,FALSE,"NHY - DCF Valuation"}</definedName>
    <definedName name="DISPLAY_TICKER">[14]Shareholders!$A$5</definedName>
    <definedName name="Dividend94">#REF!</definedName>
    <definedName name="Dividend95">#REF!</definedName>
    <definedName name="Dividend96">#REF!</definedName>
    <definedName name="Dividend97">#REF!</definedName>
    <definedName name="dummy" hidden="1">{"dcfsummary",#N/A,FALSE,"NHY - DCF Valuation";"agriculture",#N/A,FALSE,"NHY - DCF Valuation";"oilgas",#N/A,FALSE,"NHY - DCF Valuation";"oilgastot",#N/A,FALSE,"NHY - DCF Valuation";"lightmetals",#N/A,FALSE,"NHY - DCF Valuation";"petrochemicals",#N/A,FALSE,"NHY - DCF Valuation";"other",#N/A,FALSE,"NHY - DCF Valuation"}</definedName>
    <definedName name="eata43qrfed" hidden="1">{"dcfsummary",#N/A,FALSE,"NHY - DCF Valuation";"agriculture",#N/A,FALSE,"NHY - DCF Valuation";"oilgas",#N/A,FALSE,"NHY - DCF Valuation";"oilgastot",#N/A,FALSE,"NHY - DCF Valuation";"lightmetals",#N/A,FALSE,"NHY - DCF Valuation";"petrochemicals",#N/A,FALSE,"NHY - DCF Valuation";"other",#N/A,FALSE,"NHY - DCF Valuation"}</definedName>
    <definedName name="EBIT_split_Q">'[7]Print tables'!$L$166:$AG$223</definedName>
    <definedName name="EBIT_split_Y">'[7]Print tables'!$B$166:$J$223</definedName>
    <definedName name="EBITS94">#REF!</definedName>
    <definedName name="EBITS95">#REF!</definedName>
    <definedName name="EBITS96">#REF!</definedName>
    <definedName name="EBITS97">#REF!</definedName>
    <definedName name="EgenRappPath">#REF!</definedName>
    <definedName name="end_frontpage">'[5]Front back page'!$I:$I</definedName>
    <definedName name="entntfnyh" hidden="1">{"dcfsummary",#N/A,FALSE,"NHY - DCF Valuation";"agriculture",#N/A,FALSE,"NHY - DCF Valuation";"oilgas",#N/A,FALSE,"NHY - DCF Valuation";"oilgastot",#N/A,FALSE,"NHY - DCF Valuation";"lightmetals",#N/A,FALSE,"NHY - DCF Valuation";"petrochemicals",#N/A,FALSE,"NHY - DCF Valuation";"other",#N/A,FALSE,"NHY - DCF Valuation"}</definedName>
    <definedName name="EPSGE">#REF!</definedName>
    <definedName name="EPSGH">#REF!</definedName>
    <definedName name="Equity94">#REF!</definedName>
    <definedName name="Equity95">#REF!</definedName>
    <definedName name="Equity96">#REF!</definedName>
    <definedName name="Equity97">#REF!</definedName>
    <definedName name="EquityRatio94">#REF!</definedName>
    <definedName name="EquityRatio95">#REF!</definedName>
    <definedName name="EquityRatio96">#REF!</definedName>
    <definedName name="EquityRatio97">#REF!</definedName>
    <definedName name="ESTIMATE_HANDBOOK">#REF!</definedName>
    <definedName name="EURNOK">'[15]FX Rates'!$D$7</definedName>
    <definedName name="F">[11]ENERGY!$AJ$271</definedName>
    <definedName name="fact0">#REF!,#REF!,#REF!,#REF!,#REF!,#REF!,#REF!,#REF!</definedName>
    <definedName name="fact1">#REF!,#REF!,#REF!</definedName>
    <definedName name="fact2">#REF!</definedName>
    <definedName name="fdsagsfdg344" hidden="1">{"dcfsummary",#N/A,FALSE,"NHY - DCF Valuation";"agriculture",#N/A,FALSE,"NHY - DCF Valuation";"oilgas",#N/A,FALSE,"NHY - DCF Valuation";"oilgastot",#N/A,FALSE,"NHY - DCF Valuation";"lightmetals",#N/A,FALSE,"NHY - DCF Valuation";"petrochemicals",#N/A,FALSE,"NHY - DCF Valuation";"other",#N/A,FALSE,"NHY - DCF Valuation"}</definedName>
    <definedName name="fdsgdfgsdfgh54" hidden="1">{"dcfsummary",#N/A,FALSE,"NHY - DCF Valuation";"agriculture",#N/A,FALSE,"NHY - DCF Valuation";"oilgas",#N/A,FALSE,"NHY - DCF Valuation";"oilgastot",#N/A,FALSE,"NHY - DCF Valuation";"lightmetals",#N/A,FALSE,"NHY - DCF Valuation";"petrochemicals",#N/A,FALSE,"NHY - DCF Valuation";"other",#N/A,FALSE,"NHY - DCF Valuation"}</definedName>
    <definedName name="fh" hidden="1">{"dcfsummary",#N/A,FALSE,"NHY - DCF Valuation";"agriculture",#N/A,FALSE,"NHY - DCF Valuation";"oilgas",#N/A,FALSE,"NHY - DCF Valuation";"oilgastot",#N/A,FALSE,"NHY - DCF Valuation";"lightmetals",#N/A,FALSE,"NHY - DCF Valuation";"petrochemicals",#N/A,FALSE,"NHY - DCF Valuation";"other",#N/A,FALSE,"NHY - DCF Valuation"}</definedName>
    <definedName name="FixAssets94">#REF!</definedName>
    <definedName name="FixAssets95">#REF!</definedName>
    <definedName name="FixAssets96">#REF!</definedName>
    <definedName name="FixAssets97">#REF!</definedName>
    <definedName name="g">[11]ENERGY!$F$256:$AH$359</definedName>
    <definedName name="ga" hidden="1">{"dcfsummary",#N/A,FALSE,"NHY - DCF Valuation";"agriculture",#N/A,FALSE,"NHY - DCF Valuation";"oilgas",#N/A,FALSE,"NHY - DCF Valuation";"oilgastot",#N/A,FALSE,"NHY - DCF Valuation";"lightmetals",#N/A,FALSE,"NHY - DCF Valuation";"petrochemicals",#N/A,FALSE,"NHY - DCF Valuation";"other",#N/A,FALSE,"NHY - DCF Valuation"}</definedName>
    <definedName name="gf" hidden="1">{"dcfsummary",#N/A,FALSE,"NHY - DCF Valuation";"agriculture",#N/A,FALSE,"NHY - DCF Valuation";"oilgas",#N/A,FALSE,"NHY - DCF Valuation";"oilgastot",#N/A,FALSE,"NHY - DCF Valuation";"lightmetals",#N/A,FALSE,"NHY - DCF Valuation";"petrochemicals",#N/A,FALSE,"NHY - DCF Valuation";"other",#N/A,FALSE,"NHY - DCF Valuation"}</definedName>
    <definedName name="gsfhdghdgh654q" hidden="1">{"dcfsummary",#N/A,FALSE,"NHY - DCF Valuation";"agriculture",#N/A,FALSE,"NHY - DCF Valuation";"oilgas",#N/A,FALSE,"NHY - DCF Valuation";"oilgastot",#N/A,FALSE,"NHY - DCF Valuation";"lightmetals",#N/A,FALSE,"NHY - DCF Valuation";"petrochemicals",#N/A,FALSE,"NHY - DCF Valuation";"other",#N/A,FALSE,"NHY - DCF Valuation"}</definedName>
    <definedName name="gwsre4geasr" hidden="1">{"dcfsummary",#N/A,FALSE,"NHY - DCF Valuation";"agriculture",#N/A,FALSE,"NHY - DCF Valuation";"oilgas",#N/A,FALSE,"NHY - DCF Valuation";"oilgastot",#N/A,FALSE,"NHY - DCF Valuation";"lightmetals",#N/A,FALSE,"NHY - DCF Valuation";"petrochemicals",#N/A,FALSE,"NHY - DCF Valuation";"other",#N/A,FALSE,"NHY - DCF Valuation"}</definedName>
    <definedName name="h" hidden="1">{"dcfsummary",#N/A,FALSE,"NHY - DCF Valuation";"agriculture",#N/A,FALSE,"NHY - DCF Valuation";"oilgas",#N/A,FALSE,"NHY - DCF Valuation";"oilgastot",#N/A,FALSE,"NHY - DCF Valuation";"lightmetals",#N/A,FALSE,"NHY - DCF Valuation";"petrochemicals",#N/A,FALSE,"NHY - DCF Valuation";"other",#N/A,FALSE,"NHY - DCF Valuation"}</definedName>
    <definedName name="h_date">[5]Master!$CF$8</definedName>
    <definedName name="hi" hidden="1">{"dcfsummary",#N/A,FALSE,"NHY - DCF Valuation";"agriculture",#N/A,FALSE,"NHY - DCF Valuation";"oilgas",#N/A,FALSE,"NHY - DCF Valuation";"oilgastot",#N/A,FALSE,"NHY - DCF Valuation";"lightmetals",#N/A,FALSE,"NHY - DCF Valuation";"petrochemicals",#N/A,FALSE,"NHY - DCF Valuation";"other",#N/A,FALSE,"NHY - DCF Valuation"}</definedName>
    <definedName name="HTML_CodePage" hidden="1">1252</definedName>
    <definedName name="HTML_Control" hidden="1">{"'SCA Quarterly'!$A$41:$W$70"}</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"J:\frameroot\Financial\Screen\Cashflow-quarterly_ny.htm"</definedName>
    <definedName name="HTML_Title" hidden="1">""</definedName>
    <definedName name="Income_Q">'[7]Print tables'!$L$5:$AG$38</definedName>
    <definedName name="Income_Y">'[7]Print tables'!$B$5:$J$39</definedName>
    <definedName name="IntCoverage94">#REF!</definedName>
    <definedName name="IntCoverage95">#REF!</definedName>
    <definedName name="IntCoverage96">#REF!</definedName>
    <definedName name="IntCoverage97">#REF!</definedName>
    <definedName name="INTERIMQ">#REF!</definedName>
    <definedName name="INTERIMT">#REF!</definedName>
    <definedName name="io" hidden="1">{"dcfsummary",#N/A,FALSE,"NHY - DCF Valuation";"agriculture",#N/A,FALSE,"NHY - DCF Valuation";"oilgas",#N/A,FALSE,"NHY - DCF Valuation";"oilgastot",#N/A,FALSE,"NHY - DCF Valuation";"lightmetals",#N/A,FALSE,"NHY - DCF Valuation";"petrochemicals",#N/A,FALSE,"NHY - DCF Valuation";"other",#N/A,FALSE,"NHY - DCF Valuation"}</definedName>
    <definedName name="ip" hidden="1">{"dcfsummary",#N/A,FALSE,"NHY - DCF Valuation";"agriculture",#N/A,FALSE,"NHY - DCF Valuation";"oilgas",#N/A,FALSE,"NHY - DCF Valuation";"oilgastot",#N/A,FALSE,"NHY - DCF Valuation";"lightmetals",#N/A,FALSE,"NHY - DCF Valuation";"petrochemicals",#N/A,FALSE,"NHY - DCF Valuation";"other",#N/A,FALSE,"NHY - DCF Valuation"}</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42772.4940740741</definedName>
    <definedName name="IQ_QTD" hidden="1">750000</definedName>
    <definedName name="IQ_TODAY" hidden="1">0</definedName>
    <definedName name="IQ_YTDMONTH" hidden="1">130000</definedName>
    <definedName name="k">#REF!</definedName>
    <definedName name="k_kost">'[3]K-kost'!$A$9:$J$37</definedName>
    <definedName name="k_kost_akk">'[3]K-kost'!$O$8:$AA$42</definedName>
    <definedName name="KEY">#REF!</definedName>
    <definedName name="KeyFigures">#REF!</definedName>
    <definedName name="kl" hidden="1">{"dcfsummary",#N/A,FALSE,"NHY - DCF Valuation";"agriculture",#N/A,FALSE,"NHY - DCF Valuation";"oilgas",#N/A,FALSE,"NHY - DCF Valuation";"oilgastot",#N/A,FALSE,"NHY - DCF Valuation";"lightmetals",#N/A,FALSE,"NHY - DCF Valuation";"petrochemicals",#N/A,FALSE,"NHY - DCF Valuation";"other",#N/A,FALSE,"NHY - DCF Valuation"}</definedName>
    <definedName name="Kopieringsområde">'[16]Business Sol'!$A$7:$K$77</definedName>
    <definedName name="Labelstart">'[9]Print tables'!#REF!</definedName>
    <definedName name="last_Q_balance">[5]Balance!$BF:$BI</definedName>
    <definedName name="last_Q_cash">'[5]Cash flow'!$BF:$BI</definedName>
    <definedName name="last_Q_income">[5]Income!$BF:$BI</definedName>
    <definedName name="last_Q_master">[5]Master!$AM:$AP</definedName>
    <definedName name="last_Q_segments">'[5]Segments&amp;assumptions'!$BF:$BI</definedName>
    <definedName name="last_Q_share">'[5]Shares&amp;Dividends'!$BF:$BI</definedName>
    <definedName name="LongTDebt94">#REF!</definedName>
    <definedName name="LongTDebt95">#REF!</definedName>
    <definedName name="LongTDebt96">#REF!</definedName>
    <definedName name="LongTDebt97">#REF!</definedName>
    <definedName name="Lösenord">#REF!</definedName>
    <definedName name="måned">[17]Grunndata!$B$3:$C$14</definedName>
    <definedName name="MATRIXES">#REF!</definedName>
    <definedName name="MCAP">#REF!</definedName>
    <definedName name="Netdebt">#REF!</definedName>
    <definedName name="NetDebt94">#REF!</definedName>
    <definedName name="NetDebt95">#REF!</definedName>
    <definedName name="NetDebt96">#REF!</definedName>
    <definedName name="NetDebt97">#REF!</definedName>
    <definedName name="NetIncome94">#REF!</definedName>
    <definedName name="NetIncome95">#REF!</definedName>
    <definedName name="NetIncome96">#REF!</definedName>
    <definedName name="NetIncome97">#REF!</definedName>
    <definedName name="NetIncomeMargin94">#REF!</definedName>
    <definedName name="NetIncomeMargin95">#REF!</definedName>
    <definedName name="NetIncomeMargin96">#REF!</definedName>
    <definedName name="NetIncomeMargin97">#REF!</definedName>
    <definedName name="NetIntBearDebt">#REF!</definedName>
    <definedName name="NOK_DKK">'[18]Nordic Market'!$C$6</definedName>
    <definedName name="NOK_FIM">'[18]Nordic Market'!$C$7</definedName>
    <definedName name="NOK_SEK">'[18]Nordic Market'!$C$5</definedName>
    <definedName name="Offsetfrom05">'[19]DCF - Perpetuity'!$G$112</definedName>
    <definedName name="OperMargin94">#REF!</definedName>
    <definedName name="OperMargin95">#REF!</definedName>
    <definedName name="OperMargin96">#REF!</definedName>
    <definedName name="OperMargin97">#REF!</definedName>
    <definedName name="OperProfit94">#REF!</definedName>
    <definedName name="OperProfit95">#REF!</definedName>
    <definedName name="OperProfit96">#REF!</definedName>
    <definedName name="OperProfit97">#REF!</definedName>
    <definedName name="PeerChart">'[20]Peer group'!$B$4:$AD$46</definedName>
    <definedName name="Penetration0_14">'[6]Penetration assumptions'!$D$24</definedName>
    <definedName name="Penetration14_65">'[6]Penetration assumptions'!$D$25</definedName>
    <definedName name="Penetration65P">'[6]Penetration assumptions'!$D$26</definedName>
    <definedName name="Perform3112">#REF!</definedName>
    <definedName name="Period">[10]Front!$E$12</definedName>
    <definedName name="PerShare">'[13]Chart data'!$49:$54</definedName>
    <definedName name="PPT">[1]INCSTAT!#REF!</definedName>
    <definedName name="PPTX">[1]INCSTAT!#REF!</definedName>
    <definedName name="PresentationNormalA4">#REF!</definedName>
    <definedName name="PriceA">#REF!</definedName>
    <definedName name="PriceB">#REF!</definedName>
    <definedName name="Print_Area_MI">[11]ENERGY!$F$256:$AH$359</definedName>
    <definedName name="proforma">[21]proforma!#REF!</definedName>
    <definedName name="q_date">[5]Master!$AM$8</definedName>
    <definedName name="q34her5ga" hidden="1">{"dcfsummary",#N/A,FALSE,"NHY - DCF Valuation";"agriculture",#N/A,FALSE,"NHY - DCF Valuation";"oilgas",#N/A,FALSE,"NHY - DCF Valuation";"oilgastot",#N/A,FALSE,"NHY - DCF Valuation";"lightmetals",#N/A,FALSE,"NHY - DCF Valuation";"petrochemicals",#N/A,FALSE,"NHY - DCF Valuation";"other",#N/A,FALSE,"NHY - DCF Valuation"}</definedName>
    <definedName name="q34taqgrea" hidden="1">{"dcfsummary",#N/A,FALSE,"NHY - DCF Valuation";"agriculture",#N/A,FALSE,"NHY - DCF Valuation";"oilgas",#N/A,FALSE,"NHY - DCF Valuation";"oilgastot",#N/A,FALSE,"NHY - DCF Valuation";"lightmetals",#N/A,FALSE,"NHY - DCF Valuation";"petrochemicals",#N/A,FALSE,"NHY - DCF Valuation";"other",#N/A,FALSE,"NHY - DCF Valuation"}</definedName>
    <definedName name="q34tqa3gta" hidden="1">{"dcfsummary",#N/A,FALSE,"NHY - DCF Valuation";"agriculture",#N/A,FALSE,"NHY - DCF Valuation";"oilgas",#N/A,FALSE,"NHY - DCF Valuation";"oilgastot",#N/A,FALSE,"NHY - DCF Valuation";"lightmetals",#N/A,FALSE,"NHY - DCF Valuation";"petrochemicals",#N/A,FALSE,"NHY - DCF Valuation";"other",#N/A,FALSE,"NHY - DCF Valuation"}</definedName>
    <definedName name="q4taqg35gqa" hidden="1">{"dcfsummary",#N/A,FALSE,"NHY - DCF Valuation";"agriculture",#N/A,FALSE,"NHY - DCF Valuation";"oilgas",#N/A,FALSE,"NHY - DCF Valuation";"oilgastot",#N/A,FALSE,"NHY - DCF Valuation";"lightmetals",#N/A,FALSE,"NHY - DCF Valuation";"petrochemicals",#N/A,FALSE,"NHY - DCF Valuation";"other",#N/A,FALSE,"NHY - DCF Valuation"}</definedName>
    <definedName name="qr" hidden="1">{"dcfsummary",#N/A,FALSE,"NHY - DCF Valuation";"agriculture",#N/A,FALSE,"NHY - DCF Valuation";"oilgas",#N/A,FALSE,"NHY - DCF Valuation";"oilgastot",#N/A,FALSE,"NHY - DCF Valuation";"lightmetals",#N/A,FALSE,"NHY - DCF Valuation";"petrochemicals",#N/A,FALSE,"NHY - DCF Valuation";"other",#N/A,FALSE,"NHY - DCF Valuation"}</definedName>
    <definedName name="qwghngfs" hidden="1">{"dcfsummary",#N/A,FALSE,"NHY - DCF Valuation";"agriculture",#N/A,FALSE,"NHY - DCF Valuation";"oilgas",#N/A,FALSE,"NHY - DCF Valuation";"oilgastot",#N/A,FALSE,"NHY - DCF Valuation";"lightmetals",#N/A,FALSE,"NHY - DCF Valuation";"petrochemicals",#N/A,FALSE,"NHY - DCF Valuation";"other",#N/A,FALSE,"NHY - DCF Valuation"}</definedName>
    <definedName name="RapportTyp">#REF!</definedName>
    <definedName name="rb" hidden="1">{"dcfsummary",#N/A,FALSE,"NHY - DCF Valuation";"agriculture",#N/A,FALSE,"NHY - DCF Valuation";"oilgas",#N/A,FALSE,"NHY - DCF Valuation";"oilgastot",#N/A,FALSE,"NHY - DCF Valuation";"lightmetals",#N/A,FALSE,"NHY - DCF Valuation";"petrochemicals",#N/A,FALSE,"NHY - DCF Valuation";"other",#N/A,FALSE,"NHY - DCF Valuation"}</definedName>
    <definedName name="reagsrth65" hidden="1">{"dcfsummary",#N/A,FALSE,"NHY - DCF Valuation";"agriculture",#N/A,FALSE,"NHY - DCF Valuation";"oilgas",#N/A,FALSE,"NHY - DCF Valuation";"oilgastot",#N/A,FALSE,"NHY - DCF Valuation";"lightmetals",#N/A,FALSE,"NHY - DCF Valuation";"petrochemicals",#N/A,FALSE,"NHY - DCF Valuation";"other",#N/A,FALSE,"NHY - DCF Valuation"}</definedName>
    <definedName name="Recommend">#REF!</definedName>
    <definedName name="ReportCreated">TRUE</definedName>
    <definedName name="res_2002">#REF!</definedName>
    <definedName name="res_2002_a">#REF!</definedName>
    <definedName name="Revenue_split_Q">'[7]Print tables'!$L$105:$AG$164</definedName>
    <definedName name="Revenue_split_Y">'[7]Print tables'!$B$105:$J$164</definedName>
    <definedName name="Revenues94">#REF!</definedName>
    <definedName name="Revenues95">#REF!</definedName>
    <definedName name="Revenues96">#REF!</definedName>
    <definedName name="Revenues97">#REF!</definedName>
    <definedName name="rf" hidden="1">{"dcfsummary",#N/A,FALSE,"NHY - DCF Valuation";"agriculture",#N/A,FALSE,"NHY - DCF Valuation";"oilgas",#N/A,FALSE,"NHY - DCF Valuation";"oilgastot",#N/A,FALSE,"NHY - DCF Valuation";"lightmetals",#N/A,FALSE,"NHY - DCF Valuation";"petrochemicals",#N/A,FALSE,"NHY - DCF Valuation";"other",#N/A,FALSE,"NHY - DCF Valuation"}</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EAverageE">#REF!</definedName>
    <definedName name="ROEAverageH">#REF!</definedName>
    <definedName name="rx" hidden="1">{"dcfsummary",#N/A,FALSE,"NHY - DCF Valuation";"agriculture",#N/A,FALSE,"NHY - DCF Valuation";"oilgas",#N/A,FALSE,"NHY - DCF Valuation";"oilgastot",#N/A,FALSE,"NHY - DCF Valuation";"lightmetals",#N/A,FALSE,"NHY - DCF Valuation";"petrochemicals",#N/A,FALSE,"NHY - DCF Valuation";"other",#N/A,FALSE,"NHY - DCF Valuation"}</definedName>
    <definedName name="sdf23rq34t" hidden="1">{"dcfsummary",#N/A,FALSE,"NHY - DCF Valuation";"agriculture",#N/A,FALSE,"NHY - DCF Valuation";"oilgas",#N/A,FALSE,"NHY - DCF Valuation";"oilgastot",#N/A,FALSE,"NHY - DCF Valuation";"lightmetals",#N/A,FALSE,"NHY - DCF Valuation";"petrochemicals",#N/A,FALSE,"NHY - DCF Valuation";"other",#N/A,FALSE,"NHY - DCF Valuation"}</definedName>
    <definedName name="sdfg5w4e" hidden="1">{"dcfsummary",#N/A,FALSE,"NHY - DCF Valuation";"agriculture",#N/A,FALSE,"NHY - DCF Valuation";"oilgas",#N/A,FALSE,"NHY - DCF Valuation";"oilgastot",#N/A,FALSE,"NHY - DCF Valuation";"lightmetals",#N/A,FALSE,"NHY - DCF Valuation";"petrochemicals",#N/A,FALSE,"NHY - DCF Valuation";"other",#N/A,FALSE,"NHY - DCF Valuation"}</definedName>
    <definedName name="sdfgw45qt" hidden="1">{"dcfsummary",#N/A,FALSE,"NHY - DCF Valuation";"agriculture",#N/A,FALSE,"NHY - DCF Valuation";"oilgas",#N/A,FALSE,"NHY - DCF Valuation";"oilgastot",#N/A,FALSE,"NHY - DCF Valuation";"lightmetals",#N/A,FALSE,"NHY - DCF Valuation";"petrochemicals",#N/A,FALSE,"NHY - DCF Valuation";"other",#N/A,FALSE,"NHY - DCF Valuation"}</definedName>
    <definedName name="Sector">#REF!</definedName>
    <definedName name="Segment1">'[22]Segments Y'!$B$5:$Y$99</definedName>
    <definedName name="Segment2">'[22]Segments Y'!$B$100:$Y$226</definedName>
    <definedName name="SEKNOK">'[23]FX Rates'!$D$3</definedName>
    <definedName name="sfdgsdfh565" hidden="1">{"dcfsummary",#N/A,FALSE,"NHY - DCF Valuation";"agriculture",#N/A,FALSE,"NHY - DCF Valuation";"oilgas",#N/A,FALSE,"NHY - DCF Valuation";"oilgastot",#N/A,FALSE,"NHY - DCF Valuation";"lightmetals",#N/A,FALSE,"NHY - DCF Valuation";"petrochemicals",#N/A,FALSE,"NHY - DCF Valuation";"other",#N/A,FALSE,"NHY - DCF Valuation"}</definedName>
    <definedName name="sfgnserg" hidden="1">{"dcfsummary",#N/A,FALSE,"NHY - DCF Valuation";"agriculture",#N/A,FALSE,"NHY - DCF Valuation";"oilgas",#N/A,FALSE,"NHY - DCF Valuation";"oilgastot",#N/A,FALSE,"NHY - DCF Valuation";"lightmetals",#N/A,FALSE,"NHY - DCF Valuation";"petrochemicals",#N/A,FALSE,"NHY - DCF Valuation";"other",#N/A,FALSE,"NHY - DCF Valuation"}</definedName>
    <definedName name="sfhdghghdsgh5" hidden="1">{"dcfsummary",#N/A,FALSE,"NHY - DCF Valuation";"agriculture",#N/A,FALSE,"NHY - DCF Valuation";"oilgas",#N/A,FALSE,"NHY - DCF Valuation";"oilgastot",#N/A,FALSE,"NHY - DCF Valuation";"lightmetals",#N/A,FALSE,"NHY - DCF Valuation";"petrochemicals",#N/A,FALSE,"NHY - DCF Valuation";"other",#N/A,FALSE,"NHY - DCF Valuation"}</definedName>
    <definedName name="SGrowth_1q01">[24]RevMarg!$T$83</definedName>
    <definedName name="SGrowth_2001E">[24]RevMarg!$AC$83</definedName>
    <definedName name="SGrowth_2002E">[24]RevMarg!$AH$83</definedName>
    <definedName name="SGrowth_2003E">[24]RevMarg!$AI$83</definedName>
    <definedName name="SGrowth_2004E">[24]RevMarg!$AI$83</definedName>
    <definedName name="SGrowth_2005E">[24]RevMarg!$AJ$83</definedName>
    <definedName name="SGrowth_2q01">[24]RevMarg!$U$83</definedName>
    <definedName name="SGrowth_3q01">[24]RevMarg!$V$83</definedName>
    <definedName name="SGrowth_4q01">[24]RevMarg!$W$83</definedName>
    <definedName name="SHARE">#REF!</definedName>
    <definedName name="Shares">#REF!</definedName>
    <definedName name="SharesDill">#REF!</definedName>
    <definedName name="Sheet4">[25]Sheet1!#REF!</definedName>
    <definedName name="SMarg_1q01">[24]RevMarg!$T$156</definedName>
    <definedName name="SMarg_2q01">[24]RevMarg!$U$156</definedName>
    <definedName name="SMarg_3q01">[24]RevMarg!$V$156</definedName>
    <definedName name="SMarg_4q01">[24]RevMarg!$W$156</definedName>
    <definedName name="SOTParea">'[7]S-O-P'!$B$3:$N$41</definedName>
    <definedName name="sp" hidden="1">{"dcfsummary",#N/A,FALSE,"NHY - DCF Valuation";"agriculture",#N/A,FALSE,"NHY - DCF Valuation";"oilgas",#N/A,FALSE,"NHY - DCF Valuation";"oilgastot",#N/A,FALSE,"NHY - DCF Valuation";"lightmetals",#N/A,FALSE,"NHY - DCF Valuation";"petrochemicals",#N/A,FALSE,"NHY - DCF Valuation";"other",#N/A,FALSE,"NHY - DCF Valuation"}</definedName>
    <definedName name="SplitFiscal">[13]BalSheet!$4:$4</definedName>
    <definedName name="ss">#REF!</definedName>
    <definedName name="ta" hidden="1">{"dcfsummary",#N/A,FALSE,"NHY - DCF Valuation";"agriculture",#N/A,FALSE,"NHY - DCF Valuation";"oilgas",#N/A,FALSE,"NHY - DCF Valuation";"oilgastot",#N/A,FALSE,"NHY - DCF Valuation";"lightmetals",#N/A,FALSE,"NHY - DCF Valuation";"petrochemicals",#N/A,FALSE,"NHY - DCF Valuation";"other",#N/A,FALSE,"NHY - DCF Valuation"}</definedName>
    <definedName name="temp">'[5]Front back page'!$I:$DB</definedName>
    <definedName name="TERT">#REF!</definedName>
    <definedName name="test" hidden="1">{"dcfsummary",#N/A,FALSE,"NHY - DCF Valuation";"agriculture",#N/A,FALSE,"NHY - DCF Valuation";"oilgas",#N/A,FALSE,"NHY - DCF Valuation";"oilgastot",#N/A,FALSE,"NHY - DCF Valuation";"lightmetals",#N/A,FALSE,"NHY - DCF Valuation";"petrochemicals",#N/A,FALSE,"NHY - DCF Valuation";"other",#N/A,FALSE,"NHY - DCF Valuation"}</definedName>
    <definedName name="test1" hidden="1">{"dcfsummary",#N/A,FALSE,"NHY - DCF Valuation";"agriculture",#N/A,FALSE,"NHY - DCF Valuation";"oilgas",#N/A,FALSE,"NHY - DCF Valuation";"oilgastot",#N/A,FALSE,"NHY - DCF Valuation";"lightmetals",#N/A,FALSE,"NHY - DCF Valuation";"petrochemicals",#N/A,FALSE,"NHY - DCF Valuation";"other",#N/A,FALSE,"NHY - DCF Valuation"}</definedName>
    <definedName name="test2" hidden="1">{"dcfsummary",#N/A,FALSE,"NHY - DCF Valuation";"agriculture",#N/A,FALSE,"NHY - DCF Valuation";"oilgas",#N/A,FALSE,"NHY - DCF Valuation";"oilgastot",#N/A,FALSE,"NHY - DCF Valuation";"lightmetals",#N/A,FALSE,"NHY - DCF Valuation";"petrochemicals",#N/A,FALSE,"NHY - DCF Valuation";"other",#N/A,FALSE,"NHY - DCF Valuation"}</definedName>
    <definedName name="test3" hidden="1">{"dcfsummary",#N/A,FALSE,"NHY - DCF Valuation";"agriculture",#N/A,FALSE,"NHY - DCF Valuation";"oilgas",#N/A,FALSE,"NHY - DCF Valuation";"oilgastot",#N/A,FALSE,"NHY - DCF Valuation";"lightmetals",#N/A,FALSE,"NHY - DCF Valuation";"petrochemicals",#N/A,FALSE,"NHY - DCF Valuation";"other",#N/A,FALSE,"NHY - DCF Valuation"}</definedName>
    <definedName name="TestAdd">"Test RefersTo1"</definedName>
    <definedName name="testtt">[25]Sheet1!$AJ$271</definedName>
    <definedName name="tg" hidden="1">{"dcfsummary",#N/A,FALSE,"NHY - DCF Valuation";"agriculture",#N/A,FALSE,"NHY - DCF Valuation";"oilgas",#N/A,FALSE,"NHY - DCF Valuation";"oilgastot",#N/A,FALSE,"NHY - DCF Valuation";"lightmetals",#N/A,FALSE,"NHY - DCF Valuation";"petrochemicals",#N/A,FALSE,"NHY - DCF Valuation";"other",#N/A,FALSE,"NHY - DCF Valuation"}</definedName>
    <definedName name="TGrowth_1q01">[24]RevMarg!$T$82</definedName>
    <definedName name="TGrowth_2002E">[24]RevMarg!$AC$82</definedName>
    <definedName name="TGrowth_2003E">[24]RevMarg!$AH$82</definedName>
    <definedName name="TGrowth_2004E">[24]RevMarg!$AI$82</definedName>
    <definedName name="TGrowth_2005E">[24]RevMarg!$AJ$82</definedName>
    <definedName name="TGrowth_2006E">[24]RevMarg!$AK$82</definedName>
    <definedName name="TGrowth_2q01">[24]RevMarg!$U$82</definedName>
    <definedName name="TGrowth_3q01">[24]RevMarg!$V$82</definedName>
    <definedName name="TGrowth_4q01">[24]RevMarg!$W$82</definedName>
    <definedName name="TGrowthG_2002E">[24]RevMarg!$AC$82</definedName>
    <definedName name="TMarg_1q01">[24]RevMarg!$T$155</definedName>
    <definedName name="TMarg_2002E">[24]RevMarg!$AC$155</definedName>
    <definedName name="TMarg_2003E">[24]RevMarg!$AH$155</definedName>
    <definedName name="TMarg_2004E">[24]RevMarg!$AI$155</definedName>
    <definedName name="TMarg_2q01">[24]RevMarg!$U$155</definedName>
    <definedName name="TMarg_3q01">[24]RevMarg!$V$155</definedName>
    <definedName name="TMarg_4q01">[24]RevMarg!$W$155</definedName>
    <definedName name="tom" hidden="1">{"dcfsummary",#N/A,FALSE,"NHY - DCF Valuation";"agriculture",#N/A,FALSE,"NHY - DCF Valuation";"oilgas",#N/A,FALSE,"NHY - DCF Valuation";"oilgastot",#N/A,FALSE,"NHY - DCF Valuation";"lightmetals",#N/A,FALSE,"NHY - DCF Valuation";"petrochemicals",#N/A,FALSE,"NHY - DCF Valuation";"other",#N/A,FALSE,"NHY - DCF Valuation"}</definedName>
    <definedName name="tommy" hidden="1">{"dcfsummary",#N/A,FALSE,"NHY - DCF Valuation";"agriculture",#N/A,FALSE,"NHY - DCF Valuation";"oilgas",#N/A,FALSE,"NHY - DCF Valuation";"oilgastot",#N/A,FALSE,"NHY - DCF Valuation";"lightmetals",#N/A,FALSE,"NHY - DCF Valuation";"petrochemicals",#N/A,FALSE,"NHY - DCF Valuation";"other",#N/A,FALSE,"NHY - DCF Valuation"}</definedName>
    <definedName name="tommy2" hidden="1">{"dcfsummary",#N/A,FALSE,"NHY - DCF Valuation";"agriculture",#N/A,FALSE,"NHY - DCF Valuation";"oilgas",#N/A,FALSE,"NHY - DCF Valuation";"oilgastot",#N/A,FALSE,"NHY - DCF Valuation";"lightmetals",#N/A,FALSE,"NHY - DCF Valuation";"petrochemicals",#N/A,FALSE,"NHY - DCF Valuation";"other",#N/A,FALSE,"NHY - DCF Valuation"}</definedName>
    <definedName name="TotalShares">#REF!</definedName>
    <definedName name="TotAssets94">#REF!</definedName>
    <definedName name="TotAssets95">#REF!</definedName>
    <definedName name="TotAssets96">#REF!</definedName>
    <definedName name="TotAssets97">#REF!</definedName>
    <definedName name="tr" hidden="1">{"dcfsummary",#N/A,FALSE,"NHY - DCF Valuation";"agriculture",#N/A,FALSE,"NHY - DCF Valuation";"oilgas",#N/A,FALSE,"NHY - DCF Valuation";"oilgastot",#N/A,FALSE,"NHY - DCF Valuation";"lightmetals",#N/A,FALSE,"NHY - DCF Valuation";"petrochemicals",#N/A,FALSE,"NHY - DCF Valuation";"other",#N/A,FALSE,"NHY - DCF Valuation"}</definedName>
    <definedName name="Transaction_Type">[10]Front!$E$20</definedName>
    <definedName name="Turnover_figures">'[13]Chart data'!$A$11:$A$32</definedName>
    <definedName name="ty" hidden="1">{"dcfsummary",#N/A,FALSE,"NHY - DCF Valuation";"agriculture",#N/A,FALSE,"NHY - DCF Valuation";"oilgas",#N/A,FALSE,"NHY - DCF Valuation";"oilgastot",#N/A,FALSE,"NHY - DCF Valuation";"lightmetals",#N/A,FALSE,"NHY - DCF Valuation";"petrochemicals",#N/A,FALSE,"NHY - DCF Valuation";"other",#N/A,FALSE,"NHY - DCF Valuation"}</definedName>
    <definedName name="ui" hidden="1">{"dcfsummary",#N/A,FALSE,"NHY - DCF Valuation";"agriculture",#N/A,FALSE,"NHY - DCF Valuation";"oilgas",#N/A,FALSE,"NHY - DCF Valuation";"oilgastot",#N/A,FALSE,"NHY - DCF Valuation";"lightmetals",#N/A,FALSE,"NHY - DCF Valuation";"petrochemicals",#N/A,FALSE,"NHY - DCF Valuation";"other",#N/A,FALSE,"NHY - DCF Valuation"}</definedName>
    <definedName name="_xlnm.Print_Area">#N/A</definedName>
    <definedName name="_xlnm.Print_Titles">#N/A</definedName>
    <definedName name="vacationpay">'[26]Payroll Expenses'!$P$27</definedName>
    <definedName name="ValuationChart">[20]Valuation!$B$7:$L$42</definedName>
    <definedName name="vis_måned">[17]Grunndata!$A$3:$B$14</definedName>
    <definedName name="WBA">[24]RevMarg!$B$163</definedName>
    <definedName name="weegareg" hidden="1">{"dcfsummary",#N/A,FALSE,"NHY - DCF Valuation";"agriculture",#N/A,FALSE,"NHY - DCF Valuation";"oilgas",#N/A,FALSE,"NHY - DCF Valuation";"oilgastot",#N/A,FALSE,"NHY - DCF Valuation";"lightmetals",#N/A,FALSE,"NHY - DCF Valuation";"petrochemicals",#N/A,FALSE,"NHY - DCF Valuation";"other",#N/A,FALSE,"NHY - DCF Valuation"}</definedName>
    <definedName name="wegfaerg" hidden="1">{"dcfsummary",#N/A,FALSE,"NHY - DCF Valuation";"agriculture",#N/A,FALSE,"NHY - DCF Valuation";"oilgas",#N/A,FALSE,"NHY - DCF Valuation";"oilgastot",#N/A,FALSE,"NHY - DCF Valuation";"lightmetals",#N/A,FALSE,"NHY - DCF Valuation";"petrochemicals",#N/A,FALSE,"NHY - DCF Valuation";"other",#N/A,FALSE,"NHY - DCF Valuation"}</definedName>
    <definedName name="WeightAge">'[6]Penetration assumptions'!$B$31</definedName>
    <definedName name="WeightGDP">'[6]Penetration assumptions'!$B$32</definedName>
    <definedName name="wr" hidden="1">{"dcfsummary",#N/A,FALSE,"NHY - DCF Valuation";"agriculture",#N/A,FALSE,"NHY - DCF Valuation";"oilgas",#N/A,FALSE,"NHY - DCF Valuation";"oilgastot",#N/A,FALSE,"NHY - DCF Valuation";"lightmetals",#N/A,FALSE,"NHY - DCF Valuation";"petrochemicals",#N/A,FALSE,"NHY - DCF Valuation";"other",#N/A,FALSE,"NHY - DCF Valuation"}</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dcf." hidden="1">{"dcfsummary",#N/A,FALSE,"NHY - DCF Valuation";"agriculture",#N/A,FALSE,"NHY - DCF Valuation";"oilgas",#N/A,FALSE,"NHY - DCF Valuation";"oilgastot",#N/A,FALSE,"NHY - DCF Valuation";"lightmetals",#N/A,FALSE,"NHY - DCF Valuation";"petrochemicals",#N/A,FALSE,"NHY - DCF Valuation";"other",#N/A,FALSE,"NHY - DCF Valuation"}</definedName>
    <definedName name="x">[1]INCSTAT!#REF!</definedName>
    <definedName name="y_date">[5]Master!$BB$8</definedName>
    <definedName name="Yield">#REF!</definedName>
    <definedName name="yt" hidden="1">{"dcfsummary",#N/A,FALSE,"NHY - DCF Valuation";"agriculture",#N/A,FALSE,"NHY - DCF Valuation";"oilgas",#N/A,FALSE,"NHY - DCF Valuation";"oilgastot",#N/A,FALSE,"NHY - DCF Valuation";"lightmetals",#N/A,FALSE,"NHY - DCF Valuation";"petrochemicals",#N/A,FALSE,"NHY - DCF Valuation";"other",#N/A,FALSE,"NHY - DCF Valuation"}</definedName>
    <definedName name="yy">#REF!</definedName>
    <definedName name="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6" i="1" l="1"/>
  <c r="O24" i="1"/>
  <c r="O16" i="1"/>
  <c r="O54" i="7"/>
  <c r="O53" i="7"/>
  <c r="O51" i="7"/>
  <c r="O41" i="7"/>
  <c r="O34" i="7"/>
  <c r="O24" i="7"/>
  <c r="O25" i="7" s="1"/>
  <c r="O12" i="5"/>
  <c r="O16" i="7"/>
  <c r="O16" i="5"/>
  <c r="O29" i="5" l="1"/>
  <c r="O23" i="5"/>
  <c r="O24" i="5" s="1"/>
  <c r="O17" i="5"/>
  <c r="O18" i="5" s="1"/>
  <c r="O11" i="5"/>
  <c r="O10" i="1"/>
  <c r="O27" i="1" s="1"/>
  <c r="S21" i="1"/>
  <c r="S10" i="1"/>
  <c r="S12" i="1" s="1"/>
  <c r="S13" i="1" s="1"/>
  <c r="S35" i="5"/>
  <c r="N29" i="5"/>
  <c r="N23" i="5"/>
  <c r="N17" i="5"/>
  <c r="N18" i="5" s="1"/>
  <c r="N11" i="5"/>
  <c r="N12" i="5" s="1"/>
  <c r="O30" i="5" l="1"/>
  <c r="O17" i="1"/>
  <c r="O12" i="1"/>
  <c r="O13" i="1" s="1"/>
  <c r="O21" i="1"/>
  <c r="N30" i="5"/>
  <c r="N24" i="5"/>
  <c r="N10" i="1"/>
  <c r="M10" i="1"/>
  <c r="M12" i="1" s="1"/>
  <c r="N21" i="1" l="1"/>
  <c r="N27" i="1"/>
  <c r="N17" i="1"/>
  <c r="N12" i="1"/>
  <c r="N13" i="1" s="1"/>
  <c r="M29" i="5"/>
  <c r="M17" i="5"/>
  <c r="M18" i="5" s="1"/>
  <c r="M23" i="5"/>
  <c r="M24" i="5" s="1"/>
  <c r="M27" i="1"/>
  <c r="M21" i="1"/>
  <c r="M17" i="1"/>
  <c r="M13" i="1"/>
  <c r="L23" i="5"/>
  <c r="L24" i="5" s="1"/>
  <c r="L18" i="5"/>
  <c r="L11" i="5"/>
  <c r="L12" i="5" s="1"/>
  <c r="L17" i="1"/>
  <c r="L29" i="5"/>
  <c r="M11" i="5" l="1"/>
  <c r="L27" i="1"/>
  <c r="L21" i="1"/>
  <c r="L13" i="1"/>
  <c r="R35" i="5"/>
  <c r="Q35" i="5"/>
  <c r="D35" i="5"/>
  <c r="E35" i="5"/>
  <c r="F35" i="5"/>
  <c r="G35" i="5"/>
  <c r="H35" i="5"/>
  <c r="I35" i="5"/>
  <c r="J35" i="5"/>
  <c r="C35" i="5"/>
  <c r="M12" i="5" l="1"/>
  <c r="M30" i="5"/>
  <c r="K27" i="1"/>
  <c r="K21" i="1" l="1"/>
  <c r="K17" i="1"/>
  <c r="K13" i="1"/>
  <c r="B22" i="1" l="1"/>
</calcChain>
</file>

<file path=xl/sharedStrings.xml><?xml version="1.0" encoding="utf-8"?>
<sst xmlns="http://schemas.openxmlformats.org/spreadsheetml/2006/main" count="171" uniqueCount="127">
  <si>
    <t>IFRS - P&amp;L</t>
  </si>
  <si>
    <t>Consolidated income statement (USD 1,000)</t>
  </si>
  <si>
    <t>1Q20</t>
  </si>
  <si>
    <t>2Q20</t>
  </si>
  <si>
    <t>3Q20</t>
  </si>
  <si>
    <t>4Q20</t>
  </si>
  <si>
    <t>1Q21</t>
  </si>
  <si>
    <t>2Q21</t>
  </si>
  <si>
    <t>3Q21</t>
  </si>
  <si>
    <t>4Q21</t>
  </si>
  <si>
    <t>1Q22</t>
  </si>
  <si>
    <t>2Q22</t>
  </si>
  <si>
    <t>3Q22</t>
  </si>
  <si>
    <t>4Q22</t>
  </si>
  <si>
    <t>1Q23</t>
  </si>
  <si>
    <t>Revenues</t>
  </si>
  <si>
    <t>Other operating income</t>
  </si>
  <si>
    <t>Total revenue</t>
  </si>
  <si>
    <t>Cost of goods sold</t>
  </si>
  <si>
    <t>2,872*</t>
  </si>
  <si>
    <t>Gross profit</t>
  </si>
  <si>
    <t>Sales Gross Margin</t>
  </si>
  <si>
    <t>Employee benefit expenses</t>
  </si>
  <si>
    <t>Other operating expenses</t>
  </si>
  <si>
    <t>EBITDA</t>
  </si>
  <si>
    <t>EBITDA margin</t>
  </si>
  <si>
    <t>Depreciation and amortisation</t>
  </si>
  <si>
    <t>Impairment</t>
  </si>
  <si>
    <t>Operating profit / EBIT</t>
  </si>
  <si>
    <t>EBIT margin</t>
  </si>
  <si>
    <t xml:space="preserve">Net financial items </t>
  </si>
  <si>
    <t>Profit (loss) before tax</t>
  </si>
  <si>
    <t>Income tax expense</t>
  </si>
  <si>
    <t>Net profit (loss)</t>
  </si>
  <si>
    <t>Net profit (loss) margin</t>
  </si>
  <si>
    <t>NOK/USD</t>
  </si>
  <si>
    <t>* includes inventory impairment of Airtight of USD 0.23 million</t>
  </si>
  <si>
    <t>Consolidated statement of financial position - 2020 &amp; 2021 (IFRS)</t>
  </si>
  <si>
    <t>Amounts in USD 1,000</t>
  </si>
  <si>
    <t>ASSETS</t>
  </si>
  <si>
    <t>Non-current assets</t>
  </si>
  <si>
    <t>Goodwill</t>
  </si>
  <si>
    <t>Intangible assets</t>
  </si>
  <si>
    <t>Deferred tax assets</t>
  </si>
  <si>
    <t>Property, plant and equipment</t>
  </si>
  <si>
    <t>Right-of-use assets</t>
  </si>
  <si>
    <t>Other non-current assets</t>
  </si>
  <si>
    <t>Total non-current assets</t>
  </si>
  <si>
    <t>Current assets</t>
  </si>
  <si>
    <t>Inventories</t>
  </si>
  <si>
    <t>Trade receivables</t>
  </si>
  <si>
    <t>Other receivables</t>
  </si>
  <si>
    <t>Contract assets</t>
  </si>
  <si>
    <t xml:space="preserve">Cash and cash equivalents </t>
  </si>
  <si>
    <t>Total current assets</t>
  </si>
  <si>
    <t>TOTAL ASSETS</t>
  </si>
  <si>
    <t>EQUITY AND LIABILITIES</t>
  </si>
  <si>
    <t>Equity</t>
  </si>
  <si>
    <t>Share capital</t>
  </si>
  <si>
    <t>Share premium</t>
  </si>
  <si>
    <t>Treasury shares</t>
  </si>
  <si>
    <t>Other capital reserves</t>
  </si>
  <si>
    <t>Other equity</t>
  </si>
  <si>
    <t>Total equity</t>
  </si>
  <si>
    <t>Non-current liabilities</t>
  </si>
  <si>
    <t>Non-current interest-bearing liabilities</t>
  </si>
  <si>
    <t>Non-current lease liabilities</t>
  </si>
  <si>
    <t>Deferred tax liabilities</t>
  </si>
  <si>
    <t>Non-current provisions</t>
  </si>
  <si>
    <t>Total non-current liabilities</t>
  </si>
  <si>
    <t>Current liabilities</t>
  </si>
  <si>
    <t>Interest-bearing liabilities</t>
  </si>
  <si>
    <t>Current lease liabilities</t>
  </si>
  <si>
    <t>Trade and other payables</t>
  </si>
  <si>
    <t>Government grants</t>
  </si>
  <si>
    <t>Contract liabilities</t>
  </si>
  <si>
    <t>Income tax payable</t>
  </si>
  <si>
    <t>Current provisions</t>
  </si>
  <si>
    <t>Total current liabilities</t>
  </si>
  <si>
    <t>Total liabilities</t>
  </si>
  <si>
    <t>TOTAL EQUITY AND LIABILITIES</t>
  </si>
  <si>
    <t>Consolidated statement of cash flows - 2020,2021&amp;2022 (IFRS)</t>
  </si>
  <si>
    <t xml:space="preserve">Cash flows from operating activities </t>
  </si>
  <si>
    <t>Adjustments to reconcile profit before tax to net cash flows:</t>
  </si>
  <si>
    <t>Net financial items</t>
  </si>
  <si>
    <t>Depreciation and amortization</t>
  </si>
  <si>
    <t>Share-based payment expense</t>
  </si>
  <si>
    <t>Working capital adjustments:</t>
  </si>
  <si>
    <t>Changes in inventories</t>
  </si>
  <si>
    <t>Changes in trade and other receivables</t>
  </si>
  <si>
    <t>Changes in trade and other payables and contract liabilities</t>
  </si>
  <si>
    <t>Changes in provisions</t>
  </si>
  <si>
    <t>Other items</t>
  </si>
  <si>
    <t>Tax paid</t>
  </si>
  <si>
    <t>Net cash flows from operating activities</t>
  </si>
  <si>
    <t>Cash flows from investing activities</t>
  </si>
  <si>
    <t>Development expenditures</t>
  </si>
  <si>
    <t>Purchase of property, plant and equipment</t>
  </si>
  <si>
    <t>Proceed from sale of property, plant and equipment</t>
  </si>
  <si>
    <t>Purchase of shares in subsidiaries, net of cash acquired</t>
  </si>
  <si>
    <t>Proceeds from sale of financial instruments</t>
  </si>
  <si>
    <t>Interest received</t>
  </si>
  <si>
    <t>Net cash flow from investing activities</t>
  </si>
  <si>
    <t>Cash flow from financing activities</t>
  </si>
  <si>
    <t>Proceeds from issuance of equity</t>
  </si>
  <si>
    <t>Proceeds from sales of own shares</t>
  </si>
  <si>
    <t>Transaction costs on issue of shares</t>
  </si>
  <si>
    <t>Repayment of borrowings</t>
  </si>
  <si>
    <t>Payments for the principal portion of the lease liability</t>
  </si>
  <si>
    <t xml:space="preserve">Payments for the interest portion of the lease liability </t>
  </si>
  <si>
    <t>Interest paid</t>
  </si>
  <si>
    <t>Net cash flows from financing activities</t>
  </si>
  <si>
    <t>Net increase/(decrease) in cash and cash equivalents</t>
  </si>
  <si>
    <t xml:space="preserve">     Cash and cash equivalents at 1 January</t>
  </si>
  <si>
    <t xml:space="preserve">     Net foreign exchange difference</t>
  </si>
  <si>
    <t>Cash and cash equivalents at 31 December</t>
  </si>
  <si>
    <t xml:space="preserve">IFRS - Segment contribution </t>
  </si>
  <si>
    <t>Airthings for Consumer</t>
  </si>
  <si>
    <t>Total revenue contribution</t>
  </si>
  <si>
    <t>Gross profit contribution</t>
  </si>
  <si>
    <t>Airthings for Business</t>
  </si>
  <si>
    <t>932*</t>
  </si>
  <si>
    <t>Airthings for Professionals</t>
  </si>
  <si>
    <t>Group functions</t>
  </si>
  <si>
    <t>3,979*</t>
  </si>
  <si>
    <t>ARR (USD 1,000)</t>
  </si>
  <si>
    <t>ARR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</si>
</sst>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_-;\-* #,##0_-;_-* &quot;-&quot;??_-;_-@_-"/>
    <numFmt numFmtId="166" formatCode="_ * #,##0.00_ ;_ * \-#,##0.00_ ;_ * &quot;-&quot;??_ ;_ @_ "/>
    <numFmt numFmtId="167" formatCode="_ * #,##0_ ;_ * \-#,##0_ ;_ * &quot;-&quot;??_ ;_ @_ "/>
    <numFmt numFmtId="168" formatCode="dd\.mm\.yyyy;@"/>
    <numFmt numFmtId="169" formatCode="0.0%"/>
  </numFmts>
  <fonts count="25">
    <font>
      <sz val="11"/>
      <color theme="1"/>
      <name val="Calibri"/>
      <family val="2"/>
      <scheme val="minor"/>
    </font>
    <font>
      <sz val="11"/>
      <color theme="1"/>
      <name val="Calibri"/>
      <family val="2"/>
      <scheme val="minor"/>
    </font>
    <font>
      <sz val="9"/>
      <name val="Tahoma"/>
      <family val="2"/>
    </font>
    <font>
      <b/>
      <sz val="12"/>
      <color theme="1"/>
      <name val="Avenir Next LT Pro"/>
      <family val="2"/>
    </font>
    <font>
      <sz val="12"/>
      <color theme="1"/>
      <name val="Avenir Next LT Pro"/>
      <family val="2"/>
    </font>
    <font>
      <sz val="11"/>
      <color theme="1"/>
      <name val="Avenir Next LT Pro"/>
      <family val="2"/>
    </font>
    <font>
      <sz val="10"/>
      <color theme="1"/>
      <name val="Avenir Next LT Pro"/>
      <family val="2"/>
    </font>
    <font>
      <b/>
      <sz val="10"/>
      <color theme="1"/>
      <name val="Avenir Next LT Pro"/>
      <family val="2"/>
    </font>
    <font>
      <sz val="10"/>
      <name val="Avenir Next LT Pro"/>
      <family val="2"/>
    </font>
    <font>
      <sz val="10"/>
      <color rgb="FF282525"/>
      <name val="Avenir Next LT Pro"/>
      <family val="2"/>
    </font>
    <font>
      <b/>
      <sz val="10"/>
      <color theme="0"/>
      <name val="Avenir Next LT Pro"/>
      <family val="2"/>
    </font>
    <font>
      <b/>
      <sz val="14"/>
      <color theme="1"/>
      <name val="Avenir Next LT Pro"/>
      <family val="2"/>
    </font>
    <font>
      <i/>
      <sz val="11"/>
      <color theme="1"/>
      <name val="Avenir Next LT Pro"/>
      <family val="2"/>
    </font>
    <font>
      <i/>
      <sz val="10"/>
      <color theme="1"/>
      <name val="Avenir Next LT Pro"/>
      <family val="2"/>
    </font>
    <font>
      <sz val="11"/>
      <name val="Calibri"/>
      <family val="2"/>
      <scheme val="minor"/>
    </font>
    <font>
      <sz val="11"/>
      <color theme="0"/>
      <name val="Calibri"/>
      <family val="2"/>
      <scheme val="minor"/>
    </font>
    <font>
      <sz val="8"/>
      <name val="arial                         "/>
    </font>
    <font>
      <sz val="9"/>
      <color theme="1"/>
      <name val="Arial"/>
      <family val="2"/>
    </font>
    <font>
      <b/>
      <sz val="10"/>
      <name val="Avenir Next LT Pro"/>
      <family val="2"/>
    </font>
    <font>
      <i/>
      <sz val="10"/>
      <color rgb="FF282525"/>
      <name val="Avenir Next LT Pro"/>
      <family val="2"/>
    </font>
    <font>
      <i/>
      <sz val="10"/>
      <name val="Avenir Next LT Pro"/>
      <family val="2"/>
    </font>
    <font>
      <b/>
      <sz val="11"/>
      <color theme="1"/>
      <name val="Avenir Next LT Pro"/>
      <family val="2"/>
    </font>
    <font>
      <sz val="10"/>
      <color rgb="FFFFFFFF"/>
      <name val="Avenir Next LT Pro"/>
      <family val="2"/>
    </font>
    <font>
      <sz val="11"/>
      <color rgb="FFFFFFFF"/>
      <name val="Avenir Next LT Pro"/>
      <family val="2"/>
    </font>
    <font>
      <sz val="10"/>
      <color rgb="FF000000"/>
      <name val="Avenir Next LT Pro"/>
      <family val="2"/>
    </font>
  </fonts>
  <fills count="12">
    <fill>
      <patternFill patternType="none"/>
    </fill>
    <fill>
      <patternFill patternType="gray125"/>
    </fill>
    <fill>
      <patternFill patternType="solid">
        <fgColor rgb="FF42515A"/>
        <bgColor rgb="FF42515A"/>
      </patternFill>
    </fill>
    <fill>
      <patternFill patternType="solid">
        <fgColor theme="0"/>
        <bgColor theme="0"/>
      </patternFill>
    </fill>
    <fill>
      <patternFill patternType="solid">
        <fgColor rgb="FFE7E7E8"/>
        <bgColor rgb="FFE7E7E8"/>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theme="0"/>
      </patternFill>
    </fill>
    <fill>
      <patternFill patternType="solid">
        <fgColor theme="0" tint="-0.14999847407452621"/>
        <bgColor theme="0"/>
      </patternFill>
    </fill>
    <fill>
      <patternFill patternType="solid">
        <fgColor theme="1" tint="0.499984740745262"/>
        <bgColor indexed="64"/>
      </patternFill>
    </fill>
    <fill>
      <patternFill patternType="solid">
        <fgColor theme="4" tint="0.79998168889431442"/>
        <bgColor indexed="64"/>
      </patternFill>
    </fill>
  </fills>
  <borders count="4">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0" fontId="1" fillId="0" borderId="0"/>
    <xf numFmtId="0" fontId="2" fillId="0" borderId="0" applyAlignment="0"/>
    <xf numFmtId="166" fontId="1" fillId="0" borderId="0" applyFont="0" applyFill="0" applyBorder="0" applyAlignment="0" applyProtection="0"/>
    <xf numFmtId="9" fontId="2" fillId="0" borderId="0" applyFont="0" applyFill="0" applyBorder="0" applyAlignment="0" applyProtection="0"/>
    <xf numFmtId="0" fontId="16" fillId="0" borderId="0">
      <alignment horizontal="left" vertical="top" wrapText="1"/>
    </xf>
    <xf numFmtId="0" fontId="17" fillId="0" borderId="0"/>
  </cellStyleXfs>
  <cellXfs count="84">
    <xf numFmtId="0" fontId="0" fillId="0" borderId="0" xfId="0"/>
    <xf numFmtId="0" fontId="3" fillId="5" borderId="0" xfId="3" applyFont="1" applyFill="1"/>
    <xf numFmtId="0" fontId="4" fillId="5" borderId="0" xfId="3" applyFont="1" applyFill="1" applyAlignment="1">
      <alignment horizontal="right"/>
    </xf>
    <xf numFmtId="0" fontId="5" fillId="0" borderId="0" xfId="0" applyFont="1"/>
    <xf numFmtId="0" fontId="6" fillId="5" borderId="0" xfId="3" applyFont="1" applyFill="1"/>
    <xf numFmtId="0" fontId="6" fillId="5" borderId="0" xfId="3" applyFont="1" applyFill="1" applyAlignment="1">
      <alignment horizontal="right"/>
    </xf>
    <xf numFmtId="0" fontId="7" fillId="6" borderId="0" xfId="3" applyFont="1" applyFill="1"/>
    <xf numFmtId="0" fontId="6" fillId="6" borderId="0" xfId="3" applyFont="1" applyFill="1" applyAlignment="1">
      <alignment horizontal="right"/>
    </xf>
    <xf numFmtId="0" fontId="7" fillId="5" borderId="0" xfId="3" applyFont="1" applyFill="1"/>
    <xf numFmtId="0" fontId="8" fillId="5" borderId="0" xfId="3" applyFont="1" applyFill="1" applyAlignment="1">
      <alignment horizontal="left" vertical="center" indent="2"/>
    </xf>
    <xf numFmtId="165" fontId="9" fillId="5" borderId="0" xfId="1" applyNumberFormat="1" applyFont="1" applyFill="1" applyBorder="1" applyAlignment="1">
      <alignment horizontal="right"/>
    </xf>
    <xf numFmtId="167" fontId="9" fillId="5" borderId="0" xfId="5" applyNumberFormat="1" applyFont="1" applyFill="1" applyAlignment="1">
      <alignment horizontal="right"/>
    </xf>
    <xf numFmtId="0" fontId="7" fillId="7" borderId="1" xfId="3" applyFont="1" applyFill="1" applyBorder="1"/>
    <xf numFmtId="167" fontId="7" fillId="7" borderId="1" xfId="5" applyNumberFormat="1" applyFont="1" applyFill="1" applyBorder="1" applyAlignment="1">
      <alignment horizontal="right"/>
    </xf>
    <xf numFmtId="167" fontId="6" fillId="5" borderId="0" xfId="5" applyNumberFormat="1" applyFont="1" applyFill="1" applyAlignment="1">
      <alignment horizontal="right"/>
    </xf>
    <xf numFmtId="0" fontId="7" fillId="6" borderId="2" xfId="3" applyFont="1" applyFill="1" applyBorder="1"/>
    <xf numFmtId="167" fontId="7" fillId="6" borderId="2" xfId="5" applyNumberFormat="1" applyFont="1" applyFill="1" applyBorder="1" applyAlignment="1">
      <alignment horizontal="right"/>
    </xf>
    <xf numFmtId="167" fontId="6" fillId="6" borderId="0" xfId="5" applyNumberFormat="1" applyFont="1" applyFill="1" applyAlignment="1">
      <alignment horizontal="right"/>
    </xf>
    <xf numFmtId="0" fontId="9" fillId="5" borderId="0" xfId="3" applyFont="1" applyFill="1" applyAlignment="1">
      <alignment horizontal="left" vertical="center" indent="2"/>
    </xf>
    <xf numFmtId="0" fontId="10" fillId="2" borderId="0" xfId="0" applyFont="1" applyFill="1"/>
    <xf numFmtId="0" fontId="4" fillId="5" borderId="0" xfId="3" applyFont="1" applyFill="1"/>
    <xf numFmtId="0" fontId="11" fillId="0" borderId="0" xfId="0" applyFont="1"/>
    <xf numFmtId="0" fontId="12" fillId="0" borderId="0" xfId="0" applyFont="1"/>
    <xf numFmtId="0" fontId="10" fillId="2" borderId="0" xfId="0" applyFont="1" applyFill="1" applyAlignment="1">
      <alignment horizontal="right"/>
    </xf>
    <xf numFmtId="0" fontId="6" fillId="0" borderId="0" xfId="0" applyFont="1"/>
    <xf numFmtId="0" fontId="6" fillId="3" borderId="0" xfId="0" applyFont="1" applyFill="1"/>
    <xf numFmtId="3" fontId="6" fillId="3" borderId="0" xfId="0" applyNumberFormat="1" applyFont="1" applyFill="1" applyAlignment="1">
      <alignment horizontal="right"/>
    </xf>
    <xf numFmtId="0" fontId="7" fillId="4" borderId="0" xfId="0" applyFont="1" applyFill="1"/>
    <xf numFmtId="3" fontId="7" fillId="4" borderId="0" xfId="0" applyNumberFormat="1" applyFont="1" applyFill="1" applyAlignment="1">
      <alignment horizontal="right"/>
    </xf>
    <xf numFmtId="0" fontId="13" fillId="3" borderId="0" xfId="0" applyFont="1" applyFill="1"/>
    <xf numFmtId="9" fontId="13" fillId="3" borderId="0" xfId="2" applyFont="1" applyFill="1" applyAlignment="1">
      <alignment horizontal="right"/>
    </xf>
    <xf numFmtId="0" fontId="13" fillId="0" borderId="0" xfId="0" applyFont="1"/>
    <xf numFmtId="0" fontId="3" fillId="0" borderId="0" xfId="0" applyFont="1"/>
    <xf numFmtId="0" fontId="14" fillId="5" borderId="0" xfId="0" applyFont="1" applyFill="1"/>
    <xf numFmtId="3" fontId="6" fillId="3" borderId="3" xfId="0" applyNumberFormat="1" applyFont="1" applyFill="1" applyBorder="1" applyAlignment="1">
      <alignment horizontal="right"/>
    </xf>
    <xf numFmtId="9" fontId="6" fillId="3" borderId="0" xfId="2" applyFont="1" applyFill="1" applyAlignment="1">
      <alignment horizontal="right"/>
    </xf>
    <xf numFmtId="9" fontId="0" fillId="0" borderId="0" xfId="2" applyFont="1"/>
    <xf numFmtId="0" fontId="0" fillId="0" borderId="3" xfId="0" applyBorder="1"/>
    <xf numFmtId="0" fontId="15" fillId="0" borderId="0" xfId="0" applyFont="1"/>
    <xf numFmtId="3" fontId="10" fillId="8" borderId="0" xfId="0" applyNumberFormat="1" applyFont="1" applyFill="1" applyAlignment="1">
      <alignment horizontal="left"/>
    </xf>
    <xf numFmtId="3" fontId="10" fillId="8" borderId="0" xfId="0" applyNumberFormat="1" applyFont="1" applyFill="1" applyAlignment="1">
      <alignment horizontal="right"/>
    </xf>
    <xf numFmtId="3" fontId="10" fillId="0" borderId="0" xfId="0" applyNumberFormat="1" applyFont="1" applyAlignment="1">
      <alignment horizontal="right"/>
    </xf>
    <xf numFmtId="14" fontId="10" fillId="0" borderId="0" xfId="0" applyNumberFormat="1" applyFont="1"/>
    <xf numFmtId="0" fontId="18" fillId="5" borderId="0" xfId="0" applyFont="1" applyFill="1"/>
    <xf numFmtId="0" fontId="18" fillId="5" borderId="3" xfId="0" applyFont="1" applyFill="1" applyBorder="1" applyAlignment="1">
      <alignment horizontal="left" vertical="center"/>
    </xf>
    <xf numFmtId="0" fontId="19" fillId="5" borderId="0" xfId="0" applyFont="1" applyFill="1" applyAlignment="1">
      <alignment horizontal="left" vertical="center" indent="1"/>
    </xf>
    <xf numFmtId="0" fontId="9" fillId="5" borderId="0" xfId="0" applyFont="1" applyFill="1" applyAlignment="1">
      <alignment horizontal="left" vertical="center" indent="2"/>
    </xf>
    <xf numFmtId="0" fontId="20" fillId="5" borderId="0" xfId="0" applyFont="1" applyFill="1" applyAlignment="1">
      <alignment horizontal="left" indent="1"/>
    </xf>
    <xf numFmtId="0" fontId="8" fillId="5" borderId="0" xfId="0" applyFont="1" applyFill="1" applyAlignment="1">
      <alignment horizontal="left" indent="2"/>
    </xf>
    <xf numFmtId="0" fontId="8" fillId="5" borderId="0" xfId="0" applyFont="1" applyFill="1" applyAlignment="1">
      <alignment horizontal="left" vertical="center" indent="2"/>
    </xf>
    <xf numFmtId="0" fontId="20" fillId="5" borderId="0" xfId="0" applyFont="1" applyFill="1" applyAlignment="1">
      <alignment horizontal="left" vertical="center" indent="1"/>
    </xf>
    <xf numFmtId="0" fontId="18" fillId="0" borderId="0" xfId="0" applyFont="1"/>
    <xf numFmtId="0" fontId="8" fillId="0" borderId="0" xfId="0" applyFont="1" applyAlignment="1">
      <alignment horizontal="left" vertical="center" indent="2"/>
    </xf>
    <xf numFmtId="0" fontId="6" fillId="0" borderId="0" xfId="0" applyFont="1" applyAlignment="1">
      <alignment horizontal="left" indent="2"/>
    </xf>
    <xf numFmtId="0" fontId="8" fillId="0" borderId="0" xfId="0" applyFont="1"/>
    <xf numFmtId="3" fontId="7" fillId="3" borderId="3" xfId="0" applyNumberFormat="1" applyFont="1" applyFill="1" applyBorder="1" applyAlignment="1">
      <alignment horizontal="right"/>
    </xf>
    <xf numFmtId="3" fontId="7" fillId="3" borderId="0" xfId="0" applyNumberFormat="1" applyFont="1" applyFill="1" applyAlignment="1">
      <alignment horizontal="right"/>
    </xf>
    <xf numFmtId="0" fontId="18" fillId="6" borderId="0" xfId="0" applyFont="1" applyFill="1"/>
    <xf numFmtId="3" fontId="7" fillId="9" borderId="0" xfId="0" applyNumberFormat="1" applyFont="1" applyFill="1" applyAlignment="1">
      <alignment horizontal="right"/>
    </xf>
    <xf numFmtId="0" fontId="8" fillId="0" borderId="3" xfId="0" applyFont="1" applyBorder="1" applyAlignment="1">
      <alignment horizontal="left" indent="2"/>
    </xf>
    <xf numFmtId="0" fontId="8" fillId="0" borderId="3" xfId="0" applyFont="1" applyBorder="1" applyAlignment="1">
      <alignment horizontal="left" vertical="center" indent="2"/>
    </xf>
    <xf numFmtId="0" fontId="10" fillId="10" borderId="0" xfId="0" applyFont="1" applyFill="1"/>
    <xf numFmtId="0" fontId="7" fillId="4" borderId="3" xfId="0" applyFont="1" applyFill="1" applyBorder="1"/>
    <xf numFmtId="3" fontId="7" fillId="4" borderId="3" xfId="0" applyNumberFormat="1" applyFont="1" applyFill="1" applyBorder="1" applyAlignment="1">
      <alignment horizontal="right"/>
    </xf>
    <xf numFmtId="0" fontId="21" fillId="0" borderId="0" xfId="0" applyFont="1"/>
    <xf numFmtId="0" fontId="22" fillId="3" borderId="0" xfId="0" applyFont="1" applyFill="1"/>
    <xf numFmtId="3" fontId="22" fillId="3" borderId="0" xfId="0" applyNumberFormat="1" applyFont="1" applyFill="1" applyAlignment="1">
      <alignment horizontal="right"/>
    </xf>
    <xf numFmtId="0" fontId="22" fillId="0" borderId="0" xfId="0" applyFont="1"/>
    <xf numFmtId="0" fontId="23" fillId="0" borderId="0" xfId="0" applyFont="1"/>
    <xf numFmtId="3" fontId="5" fillId="0" borderId="0" xfId="0" applyNumberFormat="1" applyFont="1"/>
    <xf numFmtId="167" fontId="5" fillId="0" borderId="0" xfId="0" applyNumberFormat="1" applyFont="1"/>
    <xf numFmtId="165" fontId="5" fillId="0" borderId="0" xfId="0" applyNumberFormat="1" applyFont="1"/>
    <xf numFmtId="168" fontId="10" fillId="2" borderId="0" xfId="0" applyNumberFormat="1" applyFont="1" applyFill="1" applyAlignment="1">
      <alignment horizontal="right"/>
    </xf>
    <xf numFmtId="168" fontId="10" fillId="2" borderId="0" xfId="0" applyNumberFormat="1" applyFont="1" applyFill="1"/>
    <xf numFmtId="168" fontId="5" fillId="0" borderId="0" xfId="0" applyNumberFormat="1" applyFont="1"/>
    <xf numFmtId="165" fontId="6" fillId="0" borderId="0" xfId="1" applyNumberFormat="1" applyFont="1"/>
    <xf numFmtId="9" fontId="6" fillId="0" borderId="0" xfId="2" applyFont="1"/>
    <xf numFmtId="0" fontId="5" fillId="5" borderId="0" xfId="0" applyFont="1" applyFill="1"/>
    <xf numFmtId="0" fontId="6" fillId="5" borderId="0" xfId="0" applyFont="1" applyFill="1"/>
    <xf numFmtId="164" fontId="6" fillId="11" borderId="0" xfId="1" applyFont="1" applyFill="1"/>
    <xf numFmtId="0" fontId="0" fillId="5" borderId="0" xfId="0" applyFill="1"/>
    <xf numFmtId="3" fontId="0" fillId="0" borderId="0" xfId="0" applyNumberFormat="1"/>
    <xf numFmtId="169" fontId="13" fillId="3" borderId="0" xfId="2" applyNumberFormat="1" applyFont="1" applyFill="1" applyAlignment="1">
      <alignment horizontal="right"/>
    </xf>
    <xf numFmtId="3" fontId="24" fillId="3" borderId="0" xfId="0" applyNumberFormat="1" applyFont="1" applyFill="1" applyAlignment="1">
      <alignment horizontal="right"/>
    </xf>
  </cellXfs>
  <cellStyles count="13">
    <cellStyle name="Comma 2" xfId="4" xr:uid="{47FD8CFF-3E8A-422D-969D-AB5642F428EB}"/>
    <cellStyle name="Comma 2 2" xfId="5" xr:uid="{557BEA2E-AFFB-45AF-8C31-C58E29579EC5}"/>
    <cellStyle name="Comma 2 3" xfId="9" xr:uid="{39A48BDB-9408-4A42-870C-5C4EB5A37834}"/>
    <cellStyle name="Comma 3" xfId="6" xr:uid="{55979526-DA08-49F3-8F69-4A8ABD8F71FF}"/>
    <cellStyle name="Komma" xfId="1" builtinId="3"/>
    <cellStyle name="Normal" xfId="0" builtinId="0"/>
    <cellStyle name="Normal 2" xfId="8" xr:uid="{CCB8CC52-D077-4EB3-B9F1-62465CB24420}"/>
    <cellStyle name="Normal 2 4" xfId="12" xr:uid="{EECE6A68-CCAD-4D29-8100-4871B8619411}"/>
    <cellStyle name="Normal 3" xfId="3" xr:uid="{F8744E90-2075-4BE6-B946-C0BF88FA9BC4}"/>
    <cellStyle name="Normal 6" xfId="7" xr:uid="{A8E3BA68-2481-4278-84C6-A092338409E7}"/>
    <cellStyle name="Percent 2" xfId="10" xr:uid="{EEE33BA3-00A2-4C4B-9CC0-2F5319538A60}"/>
    <cellStyle name="Prosent" xfId="2" builtinId="5"/>
    <cellStyle name="Style 13" xfId="11" xr:uid="{ADD01B10-A5B9-45DD-98B7-3387CC37B8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34"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calcChain" Target="calcChain.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385482</xdr:colOff>
      <xdr:row>19</xdr:row>
      <xdr:rowOff>142875</xdr:rowOff>
    </xdr:to>
    <xdr:sp macro="" textlink="">
      <xdr:nvSpPr>
        <xdr:cNvPr id="2" name="TextBox 1">
          <a:extLst>
            <a:ext uri="{FF2B5EF4-FFF2-40B4-BE49-F238E27FC236}">
              <a16:creationId xmlns:a16="http://schemas.microsoft.com/office/drawing/2014/main" id="{3C5222C2-1784-4648-8B2E-EDB8B0757B6F}"/>
            </a:ext>
          </a:extLst>
        </xdr:cNvPr>
        <xdr:cNvSpPr txBox="1"/>
      </xdr:nvSpPr>
      <xdr:spPr>
        <a:xfrm>
          <a:off x="0" y="0"/>
          <a:ext cx="15287344" cy="358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latin typeface="Avenir Next LT Pro" panose="020B0504020202020204" pitchFamily="34" charset="0"/>
            </a:rPr>
            <a:t>Disclaimer</a:t>
          </a:r>
        </a:p>
        <a:p>
          <a:r>
            <a:rPr lang="nb-NO" sz="1200">
              <a:latin typeface="Avenir Next LT Pro" panose="020B0504020202020204" pitchFamily="34" charset="0"/>
            </a:rPr>
            <a:t> </a:t>
          </a:r>
        </a:p>
        <a:p>
          <a:r>
            <a:rPr lang="en-US" sz="1200">
              <a:solidFill>
                <a:schemeClr val="dk1"/>
              </a:solidFill>
              <a:latin typeface="Avenir Next LT Pro" panose="020B0504020202020204" pitchFamily="34" charset="0"/>
              <a:ea typeface="+mn-ea"/>
              <a:cs typeface="+mn-cs"/>
            </a:rPr>
            <a:t>This work product (the "</a:t>
          </a:r>
          <a:r>
            <a:rPr lang="en-US" sz="1200" b="1">
              <a:solidFill>
                <a:schemeClr val="dk1"/>
              </a:solidFill>
              <a:latin typeface="Avenir Next LT Pro" panose="020B0504020202020204" pitchFamily="34" charset="0"/>
              <a:ea typeface="+mn-ea"/>
              <a:cs typeface="+mn-cs"/>
            </a:rPr>
            <a:t>Work Product</a:t>
          </a:r>
          <a:r>
            <a:rPr lang="en-US" sz="1200">
              <a:solidFill>
                <a:schemeClr val="dk1"/>
              </a:solidFill>
              <a:latin typeface="Avenir Next LT Pro" panose="020B0504020202020204" pitchFamily="34" charset="0"/>
              <a:ea typeface="+mn-ea"/>
              <a:cs typeface="+mn-cs"/>
            </a:rPr>
            <a:t>") has been produced by Airthings ASA (the "</a:t>
          </a:r>
          <a:r>
            <a:rPr lang="en-US" sz="1200" b="1">
              <a:solidFill>
                <a:schemeClr val="dk1"/>
              </a:solidFill>
              <a:latin typeface="Avenir Next LT Pro" panose="020B0504020202020204" pitchFamily="34" charset="0"/>
              <a:ea typeface="+mn-ea"/>
              <a:cs typeface="+mn-cs"/>
            </a:rPr>
            <a:t>Company</a:t>
          </a:r>
          <a:r>
            <a:rPr lang="en-US" sz="1200">
              <a:solidFill>
                <a:schemeClr val="dk1"/>
              </a:solidFill>
              <a:latin typeface="Avenir Next LT Pro" panose="020B0504020202020204" pitchFamily="34" charset="0"/>
              <a:ea typeface="+mn-ea"/>
              <a:cs typeface="+mn-cs"/>
            </a:rPr>
            <a:t>") with the assistance from an external financial advisor solely for the purpose of producing this Work Product in connection with the Company's IFRS transition.</a:t>
          </a:r>
        </a:p>
        <a:p>
          <a:r>
            <a:rPr lang="en-US" sz="1100">
              <a:solidFill>
                <a:schemeClr val="dk1"/>
              </a:solidFill>
              <a:effectLst/>
              <a:latin typeface="Avenir Next LT Pro" panose="020B0504020202020204" pitchFamily="34" charset="0"/>
              <a:ea typeface="+mn-ea"/>
              <a:cs typeface="+mn-cs"/>
            </a:rPr>
            <a:t> </a:t>
          </a:r>
        </a:p>
        <a:p>
          <a:r>
            <a:rPr lang="en-US" sz="1200">
              <a:solidFill>
                <a:schemeClr val="dk1"/>
              </a:solidFill>
              <a:latin typeface="Avenir Next LT Pro" panose="020B0504020202020204" pitchFamily="34" charset="0"/>
              <a:ea typeface="+mn-ea"/>
              <a:cs typeface="+mn-cs"/>
            </a:rPr>
            <a:t>No representation, warranty, or undertaking, express or implied, is made to, and no reliance should be placed on any information contained herein, and no liability whatsoever is accepted as to any errors, omissions or misstatements contained herein, and, accordingly, the Company does not accept any liability whatsoever arising directly or indirectly from the use of this Work Product, or its contents or otherwise arising in connection therewith. All information in this Work Product is subject to verification, correction, completion and change without notice.</a:t>
          </a:r>
        </a:p>
        <a:p>
          <a:r>
            <a:rPr lang="en-US" sz="1200">
              <a:solidFill>
                <a:schemeClr val="dk1"/>
              </a:solidFill>
              <a:latin typeface="Avenir Next LT Pro" panose="020B0504020202020204" pitchFamily="34" charset="0"/>
              <a:ea typeface="+mn-ea"/>
              <a:cs typeface="+mn-cs"/>
            </a:rPr>
            <a:t> </a:t>
          </a:r>
        </a:p>
        <a:p>
          <a:r>
            <a:rPr lang="en-US" sz="1200">
              <a:solidFill>
                <a:schemeClr val="dk1"/>
              </a:solidFill>
              <a:latin typeface="Avenir Next LT Pro" panose="020B0504020202020204" pitchFamily="34" charset="0"/>
              <a:ea typeface="+mn-ea"/>
              <a:cs typeface="+mn-cs"/>
            </a:rPr>
            <a:t>This Work Product is dated as of 3 May</a:t>
          </a:r>
          <a:r>
            <a:rPr lang="en-US" sz="1200" baseline="0">
              <a:solidFill>
                <a:schemeClr val="dk1"/>
              </a:solidFill>
              <a:latin typeface="Avenir Next LT Pro" panose="020B0504020202020204" pitchFamily="34" charset="0"/>
              <a:ea typeface="+mn-ea"/>
              <a:cs typeface="+mn-cs"/>
            </a:rPr>
            <a:t> </a:t>
          </a:r>
          <a:r>
            <a:rPr lang="en-US" sz="1200">
              <a:solidFill>
                <a:schemeClr val="dk1"/>
              </a:solidFill>
              <a:latin typeface="Avenir Next LT Pro" panose="020B0504020202020204" pitchFamily="34" charset="0"/>
              <a:ea typeface="+mn-ea"/>
              <a:cs typeface="+mn-cs"/>
            </a:rPr>
            <a:t>2023. The Company does not intend, and does not assume any obligation, to update or correct any information included in this Work Product.</a:t>
          </a:r>
        </a:p>
        <a:p>
          <a:endParaRPr lang="nb-NO" sz="1200"/>
        </a:p>
        <a:p>
          <a:r>
            <a:rPr lang="nb-NO" sz="1200"/>
            <a:t> </a:t>
          </a:r>
        </a:p>
        <a:p>
          <a:endParaRPr lang="nb-NO"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irtightai.sharepoint.com/peba/Selskap/Fesil/FESIL98b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KTAP001\8852\Koe\Katalog\RAPPORT\Mnd-00\Diverse\maler\Rapportpakke%20Excel%20kvart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airtightai.sharepoint.com/hako/Selskaper/HAFSLUN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rv-2\Analyse\TEKNOLOGI\Nera\Excel\hako\Selskaper\HAFSLUN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airtightai.sharepoint.com/DOCUME~1/ab21587/LOCALS~1/Temp/Schibsted/SCH%20Estimat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airtightai.sharepoint.com/Department/8852/AB98601/My%20Documents/rcl/Model/RCL_MODEL_NEW.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airtightai.sharepoint.com/CFR/TS/CDD/02.%20Projects/FY15/Raccoon%20II/06.%20WIP/MASTER_Project%20Oscar_Market%20input_20141015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KTAP001\8852\HK_OKOK\Bud_rapp\MNDRAPP\2000\0004\Utrapportert\pres0004%20Business%20Solu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KTAP001\8852\Tell-Us%20Adm-Store-Kunder\&#216;konomi\Periodeavslutning\Res%20Kundedimensjon%202002P2%20EBITD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KTAP001\8852\GNE%20Analyse\TEKNOLOGI\Telekom-sektoren\Excel\Mobilmarkedsmode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airtightai.sharepoint.com/GNE%20Analyse/SECTOR%20CONSUMER/Rieber/RIE_ny/RIE%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rv-2\Analyse\TEKNOLOGI\Nera\Excel\peba\Selskap\Fesil\FESIL98b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airtightai.sharepoint.com/Analyse/Market/Papir/Paper%20valuatio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STAB-U2-50-002\DATA1\KOE\KATALOG\GENERELL\ARKIV-ID\TTSEFJ\AARSPAK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airtightai.sharepoint.com/Documents%20and%20Settings/Einar%20Kilde%20Evensen/My%20Documents/Jobb/DnB%20NOR/60602/EOS/EOS%20mode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airtightai.sharepoint.com/CFR/TS/CDD/02.%20Projects/FY15/Raccoon%20II/06.%20WIP/MASTER_Project%20Oscar_Market%20input_20141015v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t-srv-2\Analyse\TEKNOLOGI\Nera\Excel\Ner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airtightai.sharepoint.com/x.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kokiyoshioka\Dropbox\Corentium-OP\XXX\WorkDesk\PL%20Work\PL_2016%20Work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KTAP001\8852\Documents%20and%20Settings\t539562\Local%20Settings\Temporary%20Internet%20Files\OLK9\&#216;k%20per%20kontrakt%20-%20tapsavsetn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RV-1\ANALYSE\peba\Selskap\Fesil\FESIL98b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irtightai.sharepoint.com/AB69328/My%20Documents/Mamut/MamutMod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irtightai.sharepoint.com/ANALYSTS/Maa&#248;/MIC/Excel/MIC%20-%20la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irtightai.sharepoint.com/Analyse/Coverage/ORK/ORK%20model%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ECTOR%20TECHNOLOGY\Kitron\Excel\Div%20grafer%20og%20utrdag%20til%20presentasjonen%200803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irtightai.sharepoint.com/My%20Documents/sca/SCA%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PLANTS + REST"/>
      <sheetName val="HAFSLUND"/>
      <sheetName val="HOLLA"/>
      <sheetName val="LILLEBY"/>
      <sheetName val="RANA"/>
      <sheetName val="INCSTAT"/>
      <sheetName val="COMMENTS"/>
      <sheetName val="STEEL"/>
      <sheetName val="SHARE PRICES"/>
      <sheetName val="SUMMARY"/>
      <sheetName val="Database"/>
      <sheetName val="MRAPP"/>
      <sheetName val="BALCASH FESIL"/>
      <sheetName val="MERGED COMPANY"/>
      <sheetName val="FSLVFIN"/>
      <sheetName val="DIVER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PL"/>
      <sheetName val="IC-PL"/>
      <sheetName val="EXT-INC"/>
      <sheetName val="TRAF-COST"/>
      <sheetName val="INT-traf-cost"/>
      <sheetName val="OWN-WORK-CAP"/>
      <sheetName val="PAYROLL"/>
      <sheetName val="OPR-COST"/>
      <sheetName val="INT-OPR-COST"/>
      <sheetName val="FIN-PL"/>
      <sheetName val="Investments"/>
      <sheetName val="M-BALANCE"/>
      <sheetName val="IC-BAL"/>
      <sheetName val="CASH"/>
      <sheetName val="PROVISIONS"/>
      <sheetName val="EQUITY"/>
      <sheetName val="COMMITMENTS"/>
      <sheetName val="PERS-ADD"/>
      <sheetName val="AQUISITIONS"/>
      <sheetName val="Statistics"/>
      <sheetName val="Defin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FCF (2)"/>
      <sheetName val="Trades"/>
      <sheetName val="COMMENTS"/>
      <sheetName val="Sheet1"/>
      <sheetName val="MRAPP"/>
      <sheetName val="SUMMARY"/>
      <sheetName val="BALCASH"/>
      <sheetName val="FCF"/>
      <sheetName val="ENERGY"/>
      <sheetName val="preview"/>
      <sheetName val="update"/>
    </sheetNames>
    <sheetDataSet>
      <sheetData sheetId="0"/>
      <sheetData sheetId="1"/>
      <sheetData sheetId="2"/>
      <sheetData sheetId="3"/>
      <sheetData sheetId="4"/>
      <sheetData sheetId="5"/>
      <sheetData sheetId="6"/>
      <sheetData sheetId="7"/>
      <sheetData sheetId="8"/>
      <sheetData sheetId="9" refreshError="1"/>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FCF (2)"/>
      <sheetName val="Trades"/>
      <sheetName val="COMMENTS"/>
      <sheetName val="Sheet1"/>
      <sheetName val="MRAPP"/>
      <sheetName val="SUMMARY"/>
      <sheetName val="BALCASH"/>
      <sheetName val="FCF"/>
      <sheetName val="ENERGY"/>
      <sheetName val="preview"/>
      <sheetName val="up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L"/>
      <sheetName val="BalSheet"/>
      <sheetName val="Chart data"/>
      <sheetName val="chPri 1"/>
      <sheetName val="chPies"/>
      <sheetName val="chBasic revenues"/>
      <sheetName val="chBubbles1"/>
      <sheetName val="chBubbles 2"/>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sheet"/>
      <sheetName val="MRAPP"/>
      <sheetName val="Q tables"/>
      <sheetName val="Segments RCL"/>
      <sheetName val="Indata segments"/>
      <sheetName val="Yield model I"/>
      <sheetName val="Yield model II"/>
      <sheetName val="Yield and fuel"/>
      <sheetName val="Fuel"/>
      <sheetName val="Fleets"/>
      <sheetName val="Capacity"/>
      <sheetName val="Peers"/>
      <sheetName val="ROIC  "/>
      <sheetName val="DCF"/>
      <sheetName val="Valuation&amp;WACC"/>
      <sheetName val="Segments CCL"/>
      <sheetName val="Segments NCL"/>
      <sheetName val="AH&amp;LA"/>
      <sheetName val="Cap.alloc"/>
      <sheetName val="market stat."/>
      <sheetName val="Share data"/>
      <sheetName val="Top 10 holders"/>
      <sheetName val="Sharehold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gt;"/>
      <sheetName val="Input Norway"/>
      <sheetName val="Input Sweden"/>
      <sheetName val="Input Denmark"/>
      <sheetName val="Input Finland"/>
      <sheetName val="Graphs--&gt;"/>
      <sheetName val="p. 13 Waste&amp;Fractions"/>
      <sheetName val="p. 14 Privatization"/>
      <sheetName val="p. 17 Renewals&amp;New Tenders"/>
      <sheetName val="p. 27 Ousourcing Trend"/>
      <sheetName val="p. 49 - 52 Upcoming Tenders"/>
      <sheetName val="FX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VEDMENY"/>
      <sheetName val="Omsres"/>
      <sheetName val="BUS SOL Årsverk og ansatte"/>
      <sheetName val="Årsverk og ansatte"/>
      <sheetName val="InvesteringerBUS SOL"/>
      <sheetName val="Investeringer"/>
      <sheetName val="Business Sol"/>
      <sheetName val="Annualiseringstabell"/>
      <sheetName val="Oms.avvik (2)"/>
      <sheetName val="Driftsinntekter"/>
      <sheetName val="Res.avvik (2)"/>
      <sheetName val="Res. før skatt"/>
      <sheetName val="SKILLEARK"/>
      <sheetName val="Årsverk"/>
      <sheetName val="Res. et. felleskost (2)"/>
      <sheetName val=" UTSTYR"/>
      <sheetName val="BD_KOMM."/>
      <sheetName val="BD_KOMM. (2)"/>
      <sheetName val="SI STORK"/>
      <sheetName val=" BASIS"/>
      <sheetName val="DATAN."/>
      <sheetName val="BK_TALE"/>
      <sheetName val=" DKL"/>
      <sheetName val="IDT"/>
      <sheetName val="DR.TJ"/>
      <sheetName val="SENT.ENH"/>
      <sheetName val="TELF.SELSK"/>
      <sheetName val="Elimineringer"/>
      <sheetName val="Res.avvik"/>
      <sheetName val="Oms.avv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rdic Market"/>
      <sheetName val="Ports &amp; Provisions"/>
      <sheetName val="Human Relations"/>
      <sheetName val="Norway Subs"/>
      <sheetName val="Norway Sub tables"/>
      <sheetName val="Denmark Subs"/>
      <sheetName val="Denmark Sub tables"/>
      <sheetName val="Yr Macro dump"/>
    </sheetNames>
    <sheetDataSet>
      <sheetData sheetId="0" refreshError="1"/>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input"/>
      <sheetName val="Segments"/>
      <sheetName val="Charts"/>
      <sheetName val="Print tables"/>
      <sheetName val="Q tables"/>
      <sheetName val="Valuation"/>
      <sheetName val="DCF - Perpetuity"/>
      <sheetName val="Peer group"/>
      <sheetName val="Sensitivities"/>
      <sheetName val="TST"/>
      <sheetName val="Owners and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PLANTS + REST"/>
      <sheetName val="HAFSLUND"/>
      <sheetName val="HOLLA"/>
      <sheetName val="LILLEBY"/>
      <sheetName val="RANA"/>
      <sheetName val="INCSTAT"/>
      <sheetName val="COMMENTS"/>
      <sheetName val="STEEL"/>
      <sheetName val="SHARE PRICES"/>
      <sheetName val="SUMMARY"/>
      <sheetName val="Database"/>
      <sheetName val="MRAPP"/>
      <sheetName val="BALCASH FESIL"/>
      <sheetName val="MERGED COMPANY"/>
      <sheetName val="FSLVFIN"/>
      <sheetName val="DIVERSE"/>
      <sheetName val="SOTP Analys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er group"/>
      <sheetName val="P-B vs RoE"/>
      <sheetName val="Sheet1"/>
      <sheetName val="Valuation"/>
    </sheetNames>
    <sheetDataSet>
      <sheetData sheetId="0" refreshError="1"/>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forma"/>
      <sheetName val="Grunndata"/>
      <sheetName val="tot"/>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input"/>
      <sheetName val="DCF - Perpetuity"/>
      <sheetName val="Rig vitals"/>
      <sheetName val="Simple calcs"/>
      <sheetName val="Waterfall"/>
      <sheetName val="Segments Y"/>
      <sheetName val="Vessel calcs"/>
      <sheetName val="Sensitivities"/>
      <sheetName val="Day rates"/>
      <sheetName val="Peer group"/>
      <sheetName val="Contracts"/>
      <sheetName val="Segments Q"/>
      <sheetName val="Q tables"/>
      <sheetName val="Charts"/>
      <sheetName val="DCF - EBITDA"/>
      <sheetName val="Owners and info"/>
      <sheetName val="TST"/>
      <sheetName val="Valu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gt;"/>
      <sheetName val="Input Norway"/>
      <sheetName val="Input Sweden"/>
      <sheetName val="Input Denmark"/>
      <sheetName val="Input Finland"/>
      <sheetName val="Graphs--&gt;"/>
      <sheetName val="p. 13 Waste&amp;Fractions"/>
      <sheetName val="p. 14 Privatization"/>
      <sheetName val="p. 17 Renewals&amp;New Tenders"/>
      <sheetName val="p. 27 Ousourcing Trend"/>
      <sheetName val="p. 49 - 52 Upcoming Tenders"/>
      <sheetName val="FX Rat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nts"/>
      <sheetName val="SGDNOK"/>
      <sheetName val="GRAPH DATA"/>
      <sheetName val="1ST PAGE "/>
      <sheetName val="STD QTR OUTPUT"/>
      <sheetName val="AssMin"/>
      <sheetName val="Tables"/>
      <sheetName val="RevMarg"/>
      <sheetName val="BA EBIT estimates"/>
      <sheetName val="ÅRSTABELL"/>
      <sheetName val="MRAPP"/>
      <sheetName val="TST"/>
      <sheetName val="BalCash"/>
      <sheetName val="IncStat"/>
      <sheetName val="NewDatabase"/>
      <sheetName val="VERDI "/>
      <sheetName val="ADJ SOP"/>
      <sheetName val="Ensider PPT"/>
      <sheetName val="SatCom"/>
      <sheetName val="betacalc"/>
      <sheetName val="Kurser"/>
      <sheetName val="Q402 EBIT estimate"/>
      <sheetName val="FLASH"/>
      <sheetName val="Cons preQ102"/>
      <sheetName val="SME pre Q201"/>
      <sheetName val="SME pre Q4 00"/>
      <sheetName val="SME pre Q3 00"/>
      <sheetName val="Komment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x"/>
      <sheetName val="INCSTAT"/>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yroll Expens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PLANTS + REST"/>
      <sheetName val="HAFSLUND"/>
      <sheetName val="HOLLA"/>
      <sheetName val="LILLEBY"/>
      <sheetName val="RANA"/>
      <sheetName val="INCSTAT"/>
      <sheetName val="COMMENTS"/>
      <sheetName val="STEEL"/>
      <sheetName val="SHARE PRICES"/>
      <sheetName val="SUMMARY"/>
      <sheetName val="Database"/>
      <sheetName val="MRAPP"/>
      <sheetName val="BALCASH FESIL"/>
      <sheetName val="MERGED COMPANY"/>
      <sheetName val="FSLVFIN"/>
      <sheetName val="DIVERSE"/>
      <sheetName val="Sheet1"/>
      <sheetName val="Sheet2"/>
      <sheetName val="Sheet3"/>
      <sheetName val="Grafing"/>
      <sheetName val="Alve"/>
      <sheetName val="SOTP Analys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ørsmål"/>
      <sheetName val="TABLES"/>
      <sheetName val="Master"/>
      <sheetName val="Segments&amp;assumptions"/>
      <sheetName val="Shares&amp;Dividends"/>
      <sheetName val="Income"/>
      <sheetName val="Cash flow"/>
      <sheetName val="Balance"/>
      <sheetName val="Front back page"/>
      <sheetName val="Overall &amp; share struckture"/>
      <sheetName val="PPT PAGE"/>
      <sheetName val="Peers"/>
      <sheetName val="Valuation"/>
      <sheetName val="JCFPeers"/>
      <sheetName val="JCFPeersPriceData"/>
      <sheetName val="JCF Price 1 year ttm"/>
      <sheetName val="comments"/>
      <sheetName val="yearly estimates"/>
      <sheetName val="info"/>
      <sheetName val="info 2"/>
      <sheetName val="grafer"/>
      <sheetName val="Quarterly overview"/>
      <sheetName val="Yearly overview"/>
      <sheetName val="segments"/>
      <sheetName val="Model Incstat"/>
      <sheetName val="Model balance"/>
      <sheetName val="Model cash-flow"/>
      <sheetName val="dcf"/>
      <sheetName val="dfcff yearly"/>
      <sheetName val="IncomeMamut"/>
      <sheetName val="Income countrywise"/>
      <sheetName val="spssIncomeCustomers"/>
      <sheetName val="Customers"/>
      <sheetName val="spssCost"/>
      <sheetName val="CostDivisions"/>
      <sheetName val="MOS"/>
      <sheetName val="MamutModel"/>
    </sheetNames>
    <sheetDataSet>
      <sheetData sheetId="0" refreshError="1"/>
      <sheetData sheetId="1" refreshError="1"/>
      <sheetData sheetId="2"/>
      <sheetData sheetId="3"/>
      <sheetData sheetId="4"/>
      <sheetData sheetId="5"/>
      <sheetData sheetId="6"/>
      <sheetData sheetId="7"/>
      <sheetData sheetId="8"/>
      <sheetData sheetId="9" refreshError="1"/>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sheetName val="1ST PAGE "/>
      <sheetName val="OWNERS"/>
      <sheetName val="Latin Am"/>
      <sheetName val="Debug"/>
      <sheetName val="C Am"/>
      <sheetName val="S Am"/>
      <sheetName val="Asia sums"/>
      <sheetName val="Asia"/>
      <sheetName val="Africa"/>
      <sheetName val="S-O-T-P"/>
      <sheetName val="TABLES"/>
      <sheetName val="Table"/>
      <sheetName val="Subs summary (2)"/>
      <sheetName val="Subs summary"/>
      <sheetName val="Model"/>
      <sheetName val="BALCASH"/>
      <sheetName val="INCSTAT"/>
      <sheetName val="FCF"/>
      <sheetName val="TST"/>
      <sheetName val="PPT PAGE"/>
      <sheetName val="NewDatabase"/>
      <sheetName val="MRAPP"/>
      <sheetName val="SUBS"/>
      <sheetName val="REV &amp; EBITDA"/>
      <sheetName val="xD41B5"/>
      <sheetName val="Debt"/>
      <sheetName val="Sheet1"/>
      <sheetName val="Synergies TEL"/>
      <sheetName val="Synergies (2)"/>
      <sheetName val="DiffEqn"/>
      <sheetName val="Penetration assumptions"/>
      <sheetName val="Demand function"/>
      <sheetName val="Peers tabell"/>
      <sheetName val="JCF local prices"/>
      <sheetName val="Peers analysis"/>
      <sheetName val="JCF multiples"/>
      <sheetName val="JCQ Quotes"/>
      <sheetName val="Quotes graph"/>
      <sheetName val="Input"/>
      <sheetName val="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ST"/>
      <sheetName val="Main input"/>
      <sheetName val="Segments"/>
      <sheetName val="Q tables"/>
      <sheetName val="Charts"/>
      <sheetName val="Print tables"/>
      <sheetName val="S-O-P"/>
      <sheetName val="Peer group"/>
      <sheetName val="Peer charts"/>
      <sheetName val="Sensitivities"/>
      <sheetName val="Hydro"/>
      <sheetName val="Owners and info"/>
      <sheetName val="Valuation"/>
      <sheetName val="DCF - Perpetuity"/>
      <sheetName val="Quick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tatement"/>
      <sheetName val="Balance sheet development"/>
      <sheetName val="Implist share"/>
      <sheetName val="Operating margin"/>
      <sheetName val="Market vs Kitron"/>
      <sheetName val="NPV of FCF"/>
      <sheetName val="Product mix"/>
      <sheetName val="Peer Historical pricing ytd"/>
      <sheetName val="Peer Historical pricing 1 year"/>
      <sheetName val="Historical prices"/>
      <sheetName val="Market share Kjf"/>
      <sheetName val="Turnover"/>
      <sheetName val="Operating profit"/>
      <sheetName val="Shareholders"/>
      <sheetName val="Sensitivity"/>
      <sheetName val="Value creation"/>
      <sheetName val="Takeover premiums"/>
      <sheetName val="Possible Share price"/>
      <sheetName val="Ebitda margin Kvartal"/>
      <sheetName val="Takeovers"/>
      <sheetName val="Share price, dcf,peer"/>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gments"/>
      <sheetName val="Q tables"/>
      <sheetName val="Charts"/>
      <sheetName val="Print tables"/>
      <sheetName val="Packaging"/>
      <sheetName val="SOTP"/>
      <sheetName val="Hygiene"/>
      <sheetName val="FP"/>
      <sheetName val="Capacity"/>
      <sheetName val="data"/>
      <sheetName val="SCA+GP"/>
      <sheetName val="Owners and info"/>
      <sheetName val="Cases"/>
      <sheetName val="DCF - Perpetuity"/>
      <sheetName val="RoCE stud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90C49-B4D5-4E4A-B347-9B8DEA0CC7C1}">
  <dimension ref="A1"/>
  <sheetViews>
    <sheetView tabSelected="1" zoomScale="70" zoomScaleNormal="70" workbookViewId="0">
      <selection activeCell="J24" sqref="J24"/>
    </sheetView>
  </sheetViews>
  <sheetFormatPr defaultColWidth="9" defaultRowHeight="14.45"/>
  <cols>
    <col min="1" max="16384" width="9" style="33"/>
  </cols>
  <sheetData/>
  <pageMargins left="0.51181102362204722" right="0.43307086614173229" top="0.51181102362204722" bottom="0.35433070866141736" header="0.31496062992125984" footer="0.11811023622047245"/>
  <pageSetup paperSize="9"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5AA15-794B-4A9C-AEF2-759F575F4B23}">
  <dimension ref="B5:T33"/>
  <sheetViews>
    <sheetView showGridLines="0" topLeftCell="C14" zoomScaleNormal="100" workbookViewId="0">
      <selection activeCell="O29" sqref="O29"/>
    </sheetView>
  </sheetViews>
  <sheetFormatPr defaultColWidth="10.5703125" defaultRowHeight="14.1"/>
  <cols>
    <col min="1" max="1" width="9" style="3" customWidth="1"/>
    <col min="2" max="2" width="53.85546875" style="3" bestFit="1" customWidth="1"/>
    <col min="3" max="10" width="10.5703125" style="3" customWidth="1"/>
    <col min="11" max="15" width="11.42578125" style="3" bestFit="1" customWidth="1"/>
    <col min="16" max="16" width="3.5703125" style="3" customWidth="1"/>
    <col min="17" max="16384" width="10.5703125" style="3"/>
  </cols>
  <sheetData>
    <row r="5" spans="2:20" ht="15.6">
      <c r="B5" s="32" t="s">
        <v>0</v>
      </c>
    </row>
    <row r="6" spans="2:20" ht="18">
      <c r="B6" s="21"/>
    </row>
    <row r="7" spans="2:20">
      <c r="B7" s="19" t="s">
        <v>1</v>
      </c>
      <c r="C7" s="23" t="s">
        <v>2</v>
      </c>
      <c r="D7" s="23" t="s">
        <v>3</v>
      </c>
      <c r="E7" s="23" t="s">
        <v>4</v>
      </c>
      <c r="F7" s="23" t="s">
        <v>5</v>
      </c>
      <c r="G7" s="23" t="s">
        <v>6</v>
      </c>
      <c r="H7" s="23" t="s">
        <v>7</v>
      </c>
      <c r="I7" s="23" t="s">
        <v>8</v>
      </c>
      <c r="J7" s="23" t="s">
        <v>9</v>
      </c>
      <c r="K7" s="23" t="s">
        <v>10</v>
      </c>
      <c r="L7" s="23" t="s">
        <v>11</v>
      </c>
      <c r="M7" s="23" t="s">
        <v>12</v>
      </c>
      <c r="N7" s="23" t="s">
        <v>13</v>
      </c>
      <c r="O7" s="23" t="s">
        <v>14</v>
      </c>
      <c r="P7" s="24"/>
      <c r="Q7" s="23">
        <v>2020</v>
      </c>
      <c r="R7" s="23">
        <v>2021</v>
      </c>
      <c r="S7" s="23">
        <v>2022</v>
      </c>
    </row>
    <row r="8" spans="2:20">
      <c r="B8" s="25" t="s">
        <v>15</v>
      </c>
      <c r="C8" s="26">
        <v>5056.7371297598429</v>
      </c>
      <c r="D8" s="26">
        <v>3621.0687136874594</v>
      </c>
      <c r="E8" s="26">
        <v>4440.0317892838002</v>
      </c>
      <c r="F8" s="26">
        <v>7775.2547275151092</v>
      </c>
      <c r="G8" s="26">
        <v>6406.9536661036182</v>
      </c>
      <c r="H8" s="26">
        <v>7602.5854618759186</v>
      </c>
      <c r="I8" s="26">
        <v>9106.4976272808635</v>
      </c>
      <c r="J8" s="26">
        <v>10555.170101122181</v>
      </c>
      <c r="K8" s="26">
        <v>9061.7795251444422</v>
      </c>
      <c r="L8" s="26">
        <v>6850.8734465484104</v>
      </c>
      <c r="M8" s="26">
        <v>10052.161999240241</v>
      </c>
      <c r="N8" s="26">
        <v>9459.373289594263</v>
      </c>
      <c r="O8" s="26">
        <v>8752</v>
      </c>
      <c r="P8" s="24"/>
      <c r="Q8" s="26">
        <v>20893.09236024621</v>
      </c>
      <c r="R8" s="26">
        <v>33671.206856382581</v>
      </c>
      <c r="S8" s="26">
        <v>35424.188260527357</v>
      </c>
      <c r="T8" s="69"/>
    </row>
    <row r="9" spans="2:20">
      <c r="B9" s="25" t="s">
        <v>16</v>
      </c>
      <c r="C9" s="26">
        <v>36.651666940665372</v>
      </c>
      <c r="D9" s="26">
        <v>24.883986340492399</v>
      </c>
      <c r="E9" s="26">
        <v>191.79087875864215</v>
      </c>
      <c r="F9" s="26">
        <v>-129.9274314178092</v>
      </c>
      <c r="G9" s="26">
        <v>0</v>
      </c>
      <c r="H9" s="26">
        <v>28.4207415115117</v>
      </c>
      <c r="I9" s="26">
        <v>-0.36927926376269582</v>
      </c>
      <c r="J9" s="26">
        <v>-0.14145112373650193</v>
      </c>
      <c r="K9" s="26">
        <v>0</v>
      </c>
      <c r="L9" s="26">
        <v>0</v>
      </c>
      <c r="M9" s="26">
        <v>0</v>
      </c>
      <c r="N9" s="26">
        <v>0</v>
      </c>
      <c r="O9" s="26">
        <v>0</v>
      </c>
      <c r="P9" s="24"/>
      <c r="Q9" s="26">
        <v>123.39910062199073</v>
      </c>
      <c r="R9" s="26">
        <v>27.910011124012502</v>
      </c>
      <c r="S9" s="26">
        <v>0</v>
      </c>
    </row>
    <row r="10" spans="2:20">
      <c r="B10" s="27" t="s">
        <v>17</v>
      </c>
      <c r="C10" s="28">
        <v>5093.3887967005085</v>
      </c>
      <c r="D10" s="28">
        <v>3645.9527000279518</v>
      </c>
      <c r="E10" s="28">
        <v>4631.8226680424423</v>
      </c>
      <c r="F10" s="28">
        <v>7645.3272960972999</v>
      </c>
      <c r="G10" s="28">
        <v>6406.9536661036182</v>
      </c>
      <c r="H10" s="28">
        <v>7631.0062033874301</v>
      </c>
      <c r="I10" s="28">
        <v>9106.1283480171005</v>
      </c>
      <c r="J10" s="28">
        <v>10555.028649998445</v>
      </c>
      <c r="K10" s="28">
        <v>9061.7795251444422</v>
      </c>
      <c r="L10" s="28">
        <v>6851.0634048229522</v>
      </c>
      <c r="M10" s="28">
        <f>+M8+M9</f>
        <v>10052.161999240241</v>
      </c>
      <c r="N10" s="28">
        <f>+N8+N9</f>
        <v>9459.373289594263</v>
      </c>
      <c r="O10" s="28">
        <f>+O8+O9</f>
        <v>8752</v>
      </c>
      <c r="P10" s="24"/>
      <c r="Q10" s="28">
        <v>21016.491460868205</v>
      </c>
      <c r="R10" s="28">
        <v>33699.116867506593</v>
      </c>
      <c r="S10" s="28">
        <f>+S8+S9</f>
        <v>35424.188260527357</v>
      </c>
    </row>
    <row r="11" spans="2:20">
      <c r="B11" s="25" t="s">
        <v>18</v>
      </c>
      <c r="C11" s="26">
        <v>1587.4024582209572</v>
      </c>
      <c r="D11" s="26">
        <v>1289.0161181924545</v>
      </c>
      <c r="E11" s="26">
        <v>1743.9209411596084</v>
      </c>
      <c r="F11" s="26">
        <v>2955.8268562667395</v>
      </c>
      <c r="G11" s="26">
        <v>2596.063072010445</v>
      </c>
      <c r="H11" s="26">
        <v>2673.6003571053793</v>
      </c>
      <c r="I11" s="26">
        <v>3284.3723341609207</v>
      </c>
      <c r="J11" s="26">
        <v>4487.2719877711643</v>
      </c>
      <c r="K11" s="26">
        <v>3734.6112799782309</v>
      </c>
      <c r="L11" s="26" t="s">
        <v>19</v>
      </c>
      <c r="M11" s="26">
        <v>3995.8095299452743</v>
      </c>
      <c r="N11" s="26">
        <v>3863.18530374275</v>
      </c>
      <c r="O11" s="26">
        <v>3887</v>
      </c>
      <c r="P11" s="24"/>
      <c r="Q11" s="26">
        <v>7576.1663738397601</v>
      </c>
      <c r="R11" s="26">
        <v>13041.307751047909</v>
      </c>
      <c r="S11" s="26">
        <v>14465.272593382455</v>
      </c>
    </row>
    <row r="12" spans="2:20">
      <c r="B12" s="27" t="s">
        <v>20</v>
      </c>
      <c r="C12" s="28">
        <v>3505.9863384795513</v>
      </c>
      <c r="D12" s="28">
        <v>2356.9365818354972</v>
      </c>
      <c r="E12" s="28">
        <v>2887.9017268828338</v>
      </c>
      <c r="F12" s="28">
        <v>4689.5004398305609</v>
      </c>
      <c r="G12" s="28">
        <v>3810.8905940931731</v>
      </c>
      <c r="H12" s="28">
        <v>4957.4058462820503</v>
      </c>
      <c r="I12" s="28">
        <v>5821.7560138561803</v>
      </c>
      <c r="J12" s="28">
        <v>6067.7566622272807</v>
      </c>
      <c r="K12" s="28">
        <v>5327.1682451662109</v>
      </c>
      <c r="L12" s="28">
        <v>3979.3969251067524</v>
      </c>
      <c r="M12" s="28">
        <f>+M10-M11</f>
        <v>6056.3524692949668</v>
      </c>
      <c r="N12" s="28">
        <f>+N10-N11</f>
        <v>5596.1879858515131</v>
      </c>
      <c r="O12" s="28">
        <f>+O10-O11</f>
        <v>4865</v>
      </c>
      <c r="P12" s="24"/>
      <c r="Q12" s="28">
        <v>13440.325087028443</v>
      </c>
      <c r="R12" s="28">
        <v>20657.809116458684</v>
      </c>
      <c r="S12" s="28">
        <f>+S10-S11</f>
        <v>20958.915667144902</v>
      </c>
    </row>
    <row r="13" spans="2:20" s="22" customFormat="1" ht="14.45">
      <c r="B13" s="29" t="s">
        <v>21</v>
      </c>
      <c r="C13" s="30">
        <v>0.68834060748528081</v>
      </c>
      <c r="D13" s="30">
        <v>0.6464528686336023</v>
      </c>
      <c r="E13" s="30">
        <v>0.62349142742620467</v>
      </c>
      <c r="F13" s="30">
        <v>0.61338125343886896</v>
      </c>
      <c r="G13" s="30">
        <v>0.59480539312386849</v>
      </c>
      <c r="H13" s="30">
        <v>0.64963986585169342</v>
      </c>
      <c r="I13" s="30">
        <v>0.6393228594371716</v>
      </c>
      <c r="J13" s="30">
        <v>0.57486880078039149</v>
      </c>
      <c r="K13" s="30">
        <f>+K12/K10</f>
        <v>0.58787219777136401</v>
      </c>
      <c r="L13" s="30">
        <f>+L12/L10</f>
        <v>0.58084368658818297</v>
      </c>
      <c r="M13" s="30">
        <f>+M12/M10</f>
        <v>0.60249252546394649</v>
      </c>
      <c r="N13" s="82">
        <f>+N12/N10</f>
        <v>0.59160240478167536</v>
      </c>
      <c r="O13" s="82">
        <f>+O12/O10</f>
        <v>0.55587294332723947</v>
      </c>
      <c r="P13" s="31"/>
      <c r="Q13" s="30">
        <v>0.63951326566823696</v>
      </c>
      <c r="R13" s="30">
        <v>0.61300743273712865</v>
      </c>
      <c r="S13" s="30">
        <f>+S12/S10</f>
        <v>0.59165549575906895</v>
      </c>
    </row>
    <row r="14" spans="2:20">
      <c r="B14" s="25" t="s">
        <v>22</v>
      </c>
      <c r="C14" s="26">
        <v>2026.7685698304217</v>
      </c>
      <c r="D14" s="26">
        <v>2064.8683821286145</v>
      </c>
      <c r="E14" s="26">
        <v>1953.5191271100657</v>
      </c>
      <c r="F14" s="26">
        <v>3048.7949016275229</v>
      </c>
      <c r="G14" s="26">
        <v>3330.1473590999881</v>
      </c>
      <c r="H14" s="26">
        <v>3722.6654972282108</v>
      </c>
      <c r="I14" s="26">
        <v>3369.3604029066687</v>
      </c>
      <c r="J14" s="26">
        <v>4704.8004135264819</v>
      </c>
      <c r="K14" s="26">
        <v>4431.5736602140842</v>
      </c>
      <c r="L14" s="26">
        <v>4998.9591450671996</v>
      </c>
      <c r="M14" s="26">
        <v>2885.3952575854237</v>
      </c>
      <c r="N14" s="26">
        <v>4337.7145092487954</v>
      </c>
      <c r="O14" s="26">
        <v>4171.9886740835173</v>
      </c>
      <c r="P14" s="24"/>
      <c r="Q14" s="26">
        <v>9093.9509806966253</v>
      </c>
      <c r="R14" s="26">
        <v>15126.973672761349</v>
      </c>
      <c r="S14" s="26">
        <v>16653.642572115503</v>
      </c>
    </row>
    <row r="15" spans="2:20">
      <c r="B15" s="25" t="s">
        <v>23</v>
      </c>
      <c r="C15" s="26">
        <v>1558.2728338970564</v>
      </c>
      <c r="D15" s="26">
        <v>1312.8240007616882</v>
      </c>
      <c r="E15" s="26">
        <v>1872.6945029849971</v>
      </c>
      <c r="F15" s="26">
        <v>4388.6288334206611</v>
      </c>
      <c r="G15" s="26">
        <v>3125.5929739768135</v>
      </c>
      <c r="H15" s="26">
        <v>3091.5601398473764</v>
      </c>
      <c r="I15" s="26">
        <v>2847.4123340684637</v>
      </c>
      <c r="J15" s="26">
        <v>4501.4999495718275</v>
      </c>
      <c r="K15" s="26">
        <v>4329.3950827742447</v>
      </c>
      <c r="L15" s="26">
        <v>4362.7988330340995</v>
      </c>
      <c r="M15" s="26">
        <v>3384.7769336961901</v>
      </c>
      <c r="N15" s="26">
        <v>4013.2416250319329</v>
      </c>
      <c r="O15" s="83">
        <v>3899</v>
      </c>
      <c r="P15" s="24"/>
      <c r="Q15" s="26">
        <v>9132.4201710644029</v>
      </c>
      <c r="R15" s="26">
        <v>13566.065397464481</v>
      </c>
      <c r="S15" s="26">
        <v>16090.212474536467</v>
      </c>
    </row>
    <row r="16" spans="2:20">
      <c r="B16" s="27" t="s">
        <v>24</v>
      </c>
      <c r="C16" s="28">
        <v>-79.055065247926905</v>
      </c>
      <c r="D16" s="28">
        <v>-1020.7558010548055</v>
      </c>
      <c r="E16" s="28">
        <v>-938.31190321222903</v>
      </c>
      <c r="F16" s="28">
        <v>-2747.9232952176226</v>
      </c>
      <c r="G16" s="28">
        <v>-2644.849738983628</v>
      </c>
      <c r="H16" s="28">
        <v>-1856.8197907935373</v>
      </c>
      <c r="I16" s="28">
        <v>-395.01672311895163</v>
      </c>
      <c r="J16" s="28">
        <v>-3138.5437008710287</v>
      </c>
      <c r="K16" s="28">
        <v>-3433.8004978221179</v>
      </c>
      <c r="L16" s="28">
        <v>-5382.5510112690881</v>
      </c>
      <c r="M16" s="28">
        <v>-213.81972198664698</v>
      </c>
      <c r="N16" s="28">
        <v>-2754.7681484292152</v>
      </c>
      <c r="O16" s="28">
        <f>O12-O15-O14</f>
        <v>-3205.9886740835173</v>
      </c>
      <c r="P16" s="24"/>
      <c r="Q16" s="28">
        <v>-4786.0460647325835</v>
      </c>
      <c r="R16" s="28">
        <v>-8035.2299537671461</v>
      </c>
      <c r="S16" s="28">
        <v>-11784.939379507065</v>
      </c>
    </row>
    <row r="17" spans="2:20">
      <c r="B17" s="29" t="s">
        <v>25</v>
      </c>
      <c r="C17" s="30">
        <v>-1.5521113428281517E-2</v>
      </c>
      <c r="D17" s="30">
        <v>-0.27996956763783026</v>
      </c>
      <c r="E17" s="30">
        <v>-0.20257940997745277</v>
      </c>
      <c r="F17" s="30">
        <v>-0.35942520036000963</v>
      </c>
      <c r="G17" s="30">
        <v>-0.41280925020206843</v>
      </c>
      <c r="H17" s="30">
        <v>-0.24332568226314488</v>
      </c>
      <c r="I17" s="30">
        <v>-4.3379217601843739E-2</v>
      </c>
      <c r="J17" s="30">
        <v>-0.29735056198748366</v>
      </c>
      <c r="K17" s="30">
        <f>+K16/K10</f>
        <v>-0.3789322492667227</v>
      </c>
      <c r="L17" s="30">
        <f>+L16/L10</f>
        <v>-0.78565190441529509</v>
      </c>
      <c r="M17" s="30">
        <f>+M16/M10</f>
        <v>-2.1271018314548435E-2</v>
      </c>
      <c r="N17" s="30">
        <f>+N16/N10</f>
        <v>-0.2912209999640869</v>
      </c>
      <c r="O17" s="30">
        <f>+O16/O10</f>
        <v>-0.36631497647206551</v>
      </c>
      <c r="P17" s="24"/>
      <c r="Q17" s="30">
        <v>-0.22772811882725494</v>
      </c>
      <c r="R17" s="30">
        <v>-0.23844037175688976</v>
      </c>
      <c r="S17" s="30">
        <v>-0.33268057669620188</v>
      </c>
    </row>
    <row r="18" spans="2:20">
      <c r="B18" s="25" t="s">
        <v>26</v>
      </c>
      <c r="C18" s="26">
        <v>144.51969027624344</v>
      </c>
      <c r="D18" s="26">
        <v>128.10883170008438</v>
      </c>
      <c r="E18" s="26">
        <v>207.88699568463696</v>
      </c>
      <c r="F18" s="26">
        <v>255.47509049096308</v>
      </c>
      <c r="G18" s="26">
        <v>290.55538473363197</v>
      </c>
      <c r="H18" s="26">
        <v>332.47429496086761</v>
      </c>
      <c r="I18" s="26">
        <v>335.45190502951618</v>
      </c>
      <c r="J18" s="26">
        <v>376.92800954440634</v>
      </c>
      <c r="K18" s="26">
        <v>375.25242360235546</v>
      </c>
      <c r="L18" s="26">
        <v>381.05773912724544</v>
      </c>
      <c r="M18" s="26">
        <v>284.25428023411041</v>
      </c>
      <c r="N18" s="26">
        <v>314.56134911111076</v>
      </c>
      <c r="O18" s="26">
        <v>387</v>
      </c>
      <c r="P18" s="24"/>
      <c r="Q18" s="26">
        <v>735.99060815192786</v>
      </c>
      <c r="R18" s="26">
        <v>1335.4095942684221</v>
      </c>
      <c r="S18" s="26">
        <v>1355.1257920748221</v>
      </c>
    </row>
    <row r="19" spans="2:20">
      <c r="B19" s="25" t="s">
        <v>27</v>
      </c>
      <c r="C19" s="26">
        <v>0</v>
      </c>
      <c r="D19" s="26">
        <v>0</v>
      </c>
      <c r="E19" s="26">
        <v>0</v>
      </c>
      <c r="F19" s="26">
        <v>0</v>
      </c>
      <c r="G19" s="26">
        <v>0</v>
      </c>
      <c r="H19" s="26">
        <v>0</v>
      </c>
      <c r="I19" s="26">
        <v>0</v>
      </c>
      <c r="J19" s="26">
        <v>0</v>
      </c>
      <c r="K19" s="26">
        <v>0</v>
      </c>
      <c r="L19" s="26">
        <v>1521.6274662021137</v>
      </c>
      <c r="M19" s="26">
        <v>0</v>
      </c>
      <c r="N19" s="26">
        <v>0</v>
      </c>
      <c r="O19" s="26">
        <v>0</v>
      </c>
      <c r="P19" s="24"/>
      <c r="Q19" s="26">
        <v>0</v>
      </c>
      <c r="R19" s="26">
        <v>0</v>
      </c>
      <c r="S19" s="26">
        <v>1521.6274662021137</v>
      </c>
    </row>
    <row r="20" spans="2:20">
      <c r="B20" s="27" t="s">
        <v>28</v>
      </c>
      <c r="C20" s="28">
        <v>-223.57475552417034</v>
      </c>
      <c r="D20" s="28">
        <v>-1148.86463275489</v>
      </c>
      <c r="E20" s="28">
        <v>-1146.198898896866</v>
      </c>
      <c r="F20" s="28">
        <v>-3003.3983857085855</v>
      </c>
      <c r="G20" s="28">
        <v>-2935.4051237172598</v>
      </c>
      <c r="H20" s="28">
        <v>-2189.2940857544049</v>
      </c>
      <c r="I20" s="28">
        <v>-730.46862814846781</v>
      </c>
      <c r="J20" s="28">
        <v>-3515.4717104154352</v>
      </c>
      <c r="K20" s="28">
        <v>-3809.0529214244734</v>
      </c>
      <c r="L20" s="28">
        <v>-7285.2362165984468</v>
      </c>
      <c r="M20" s="28">
        <v>-498.07400222075739</v>
      </c>
      <c r="N20" s="28">
        <v>-3069.329497540326</v>
      </c>
      <c r="O20" s="28">
        <v>-3593</v>
      </c>
      <c r="P20" s="24"/>
      <c r="Q20" s="28">
        <v>-5522.0366728845111</v>
      </c>
      <c r="R20" s="28">
        <v>-9370.6395480355677</v>
      </c>
      <c r="S20" s="28">
        <v>-14661.692637784001</v>
      </c>
    </row>
    <row r="21" spans="2:20">
      <c r="B21" s="29" t="s">
        <v>29</v>
      </c>
      <c r="C21" s="30">
        <v>-4.3895089192680876E-2</v>
      </c>
      <c r="D21" s="30">
        <v>-0.31510683963236336</v>
      </c>
      <c r="E21" s="30">
        <v>-0.24746174045158051</v>
      </c>
      <c r="F21" s="30">
        <v>-0.39284104779160028</v>
      </c>
      <c r="G21" s="30">
        <v>-0.45815925581719141</v>
      </c>
      <c r="H21" s="30">
        <v>-0.28689454934299091</v>
      </c>
      <c r="I21" s="30">
        <v>-8.0217255921670658E-2</v>
      </c>
      <c r="J21" s="30">
        <v>-0.33306131389950799</v>
      </c>
      <c r="K21" s="30">
        <f>+K20/K10</f>
        <v>-0.42034270540959318</v>
      </c>
      <c r="L21" s="30">
        <f>+L20/L10</f>
        <v>-1.0633730540969522</v>
      </c>
      <c r="M21" s="30">
        <f>+M20/M10</f>
        <v>-4.9548943029211291E-2</v>
      </c>
      <c r="N21" s="30">
        <f>+N20/N10</f>
        <v>-0.3244749312215775</v>
      </c>
      <c r="O21" s="30">
        <f>+O20/O10</f>
        <v>-0.41053473491773307</v>
      </c>
      <c r="P21" s="24"/>
      <c r="Q21" s="30">
        <v>-0.26274778942842597</v>
      </c>
      <c r="R21" s="30">
        <v>-0.27806780767809791</v>
      </c>
      <c r="S21" s="30">
        <f>+S20/S10</f>
        <v>-0.41388930439152238</v>
      </c>
    </row>
    <row r="22" spans="2:20" s="68" customFormat="1">
      <c r="B22" s="65" t="e">
        <f>#REF!</f>
        <v>#REF!</v>
      </c>
      <c r="C22" s="66">
        <v>6.0199276873801465E-2</v>
      </c>
      <c r="D22" s="66">
        <v>0.10954710374911905</v>
      </c>
      <c r="E22" s="66">
        <v>1.2168355001492894</v>
      </c>
      <c r="F22" s="66">
        <v>18.642317775755448</v>
      </c>
      <c r="G22" s="66">
        <v>0.12138923387185471</v>
      </c>
      <c r="H22" s="66">
        <v>26.603159793120561</v>
      </c>
      <c r="I22" s="66">
        <v>-0.20181199260269508</v>
      </c>
      <c r="J22" s="66">
        <v>296.67949934211936</v>
      </c>
      <c r="K22" s="66">
        <v>296.67949934211936</v>
      </c>
      <c r="L22" s="66">
        <v>296.67949934211936</v>
      </c>
      <c r="M22" s="66">
        <v>296.67949934211936</v>
      </c>
      <c r="N22" s="66">
        <v>296.67949934211936</v>
      </c>
      <c r="O22" s="66">
        <v>296.67949934211936</v>
      </c>
      <c r="P22" s="67"/>
      <c r="Q22" s="66">
        <v>20.028899656527656</v>
      </c>
      <c r="R22" s="66">
        <v>323.20223637650906</v>
      </c>
      <c r="S22" s="66"/>
    </row>
    <row r="23" spans="2:20">
      <c r="B23" s="25" t="s">
        <v>30</v>
      </c>
      <c r="C23" s="26">
        <v>301.71404127964001</v>
      </c>
      <c r="D23" s="26">
        <v>-56.407250580331208</v>
      </c>
      <c r="E23" s="26">
        <v>-34.017942169017601</v>
      </c>
      <c r="F23" s="26">
        <v>-863.98544296295222</v>
      </c>
      <c r="G23" s="26">
        <v>-169.5225871819564</v>
      </c>
      <c r="H23" s="26">
        <v>107.66875539442447</v>
      </c>
      <c r="I23" s="26">
        <v>117.40973693808415</v>
      </c>
      <c r="J23" s="26">
        <v>-0.26217290233273616</v>
      </c>
      <c r="K23" s="26">
        <v>-287.96778461223357</v>
      </c>
      <c r="L23" s="26">
        <v>1528.8855559516496</v>
      </c>
      <c r="M23" s="26">
        <v>936.06128211607313</v>
      </c>
      <c r="N23" s="26">
        <v>-1212.3111488757736</v>
      </c>
      <c r="O23" s="26">
        <v>988</v>
      </c>
      <c r="P23" s="24"/>
      <c r="Q23" s="26">
        <v>-652.69659443266096</v>
      </c>
      <c r="R23" s="26">
        <v>55.293732248219484</v>
      </c>
      <c r="S23" s="26">
        <v>964.66790457971524</v>
      </c>
      <c r="T23" s="69"/>
    </row>
    <row r="24" spans="2:20">
      <c r="B24" s="27" t="s">
        <v>31</v>
      </c>
      <c r="C24" s="28">
        <v>78.139285755469672</v>
      </c>
      <c r="D24" s="28">
        <v>-1205.2718833352212</v>
      </c>
      <c r="E24" s="28">
        <v>-1180.2168410658837</v>
      </c>
      <c r="F24" s="28">
        <v>-3867.3838286715372</v>
      </c>
      <c r="G24" s="28">
        <v>-3104.927710899216</v>
      </c>
      <c r="H24" s="28">
        <v>-2081.6253303599806</v>
      </c>
      <c r="I24" s="28">
        <v>-613.05889121038365</v>
      </c>
      <c r="J24" s="28">
        <v>-3515.7338833177678</v>
      </c>
      <c r="K24" s="28">
        <v>-4097.0207060367065</v>
      </c>
      <c r="L24" s="28">
        <v>-5756.3506606467972</v>
      </c>
      <c r="M24" s="28">
        <v>437.98727989531574</v>
      </c>
      <c r="N24" s="28">
        <v>-4281.6406464160991</v>
      </c>
      <c r="O24" s="28">
        <f>O20+O23</f>
        <v>-2605</v>
      </c>
      <c r="P24" s="24"/>
      <c r="Q24" s="28">
        <v>-6174.7332673171722</v>
      </c>
      <c r="R24" s="28">
        <v>-9315.3458157873483</v>
      </c>
      <c r="S24" s="28">
        <v>-13697.024733204285</v>
      </c>
      <c r="T24" s="69"/>
    </row>
    <row r="25" spans="2:20">
      <c r="B25" s="25" t="s">
        <v>32</v>
      </c>
      <c r="C25" s="26">
        <v>208.74622119387664</v>
      </c>
      <c r="D25" s="26">
        <v>-22.471719111152566</v>
      </c>
      <c r="E25" s="26">
        <v>8.4483751905474662</v>
      </c>
      <c r="F25" s="26">
        <v>-2238.5922117667087</v>
      </c>
      <c r="G25" s="26">
        <v>193.97778134708642</v>
      </c>
      <c r="H25" s="26">
        <v>45.173893696811547</v>
      </c>
      <c r="I25" s="26">
        <v>-152.51028082547873</v>
      </c>
      <c r="J25" s="26">
        <v>-2141.4812137812733</v>
      </c>
      <c r="K25" s="26">
        <v>-966</v>
      </c>
      <c r="L25" s="26">
        <v>-1305.6256859459766</v>
      </c>
      <c r="M25" s="26">
        <v>171.9783293168548</v>
      </c>
      <c r="N25" s="26">
        <v>-1031.9528440163713</v>
      </c>
      <c r="O25" s="83">
        <v>524</v>
      </c>
      <c r="P25" s="24"/>
      <c r="Q25" s="26">
        <v>-2043.8693344934372</v>
      </c>
      <c r="R25" s="26">
        <v>-2054.8398195628542</v>
      </c>
      <c r="S25" s="26">
        <v>-3131.4269608721597</v>
      </c>
      <c r="T25" s="69"/>
    </row>
    <row r="26" spans="2:20">
      <c r="B26" s="27" t="s">
        <v>33</v>
      </c>
      <c r="C26" s="28">
        <v>-130.60693543840696</v>
      </c>
      <c r="D26" s="28">
        <v>-1182.8001642240686</v>
      </c>
      <c r="E26" s="28">
        <v>-1188.6652162564312</v>
      </c>
      <c r="F26" s="28">
        <v>-1628.7916169048285</v>
      </c>
      <c r="G26" s="28">
        <v>-3298.9054922463024</v>
      </c>
      <c r="H26" s="28">
        <v>-2126.7992240567919</v>
      </c>
      <c r="I26" s="28">
        <v>-460.54861038490492</v>
      </c>
      <c r="J26" s="28">
        <v>-1374.2526695364945</v>
      </c>
      <c r="K26" s="28">
        <v>-3131</v>
      </c>
      <c r="L26" s="28">
        <v>-4450.7249747008209</v>
      </c>
      <c r="M26" s="28">
        <v>266.00895057846094</v>
      </c>
      <c r="N26" s="28">
        <v>-3249.6878023997278</v>
      </c>
      <c r="O26" s="28">
        <f>O24+O25</f>
        <v>-2081</v>
      </c>
      <c r="P26" s="24"/>
      <c r="Q26" s="28">
        <v>-4130.863932823735</v>
      </c>
      <c r="R26" s="28">
        <v>-7260.5059962244941</v>
      </c>
      <c r="S26" s="28">
        <v>-10565.597772332127</v>
      </c>
      <c r="T26" s="69"/>
    </row>
    <row r="27" spans="2:20">
      <c r="B27" s="29" t="s">
        <v>34</v>
      </c>
      <c r="C27" s="30">
        <v>-2.564244369544575E-2</v>
      </c>
      <c r="D27" s="30">
        <v>-0.32441456638068855</v>
      </c>
      <c r="E27" s="30">
        <v>-0.25663012197286894</v>
      </c>
      <c r="F27" s="30">
        <v>-0.21304406650272195</v>
      </c>
      <c r="G27" s="30">
        <v>-0.5148945449222404</v>
      </c>
      <c r="H27" s="30">
        <v>-0.27870495284261443</v>
      </c>
      <c r="I27" s="30">
        <v>-5.0575677476058352E-2</v>
      </c>
      <c r="J27" s="30">
        <v>-0.13019885735096484</v>
      </c>
      <c r="K27" s="30">
        <f>+K26/K10</f>
        <v>-0.34551712401655377</v>
      </c>
      <c r="L27" s="30">
        <f>+L26/L10</f>
        <v>-0.64964002107579943</v>
      </c>
      <c r="M27" s="30">
        <f>+M26/M10</f>
        <v>2.6462859492173557E-2</v>
      </c>
      <c r="N27" s="30">
        <f>+N26/N10</f>
        <v>-0.34354155427765293</v>
      </c>
      <c r="O27" s="30">
        <f>+O26/O10</f>
        <v>-0.23777422303473492</v>
      </c>
      <c r="P27" s="24"/>
      <c r="Q27" s="30">
        <v>-0.19655345139388392</v>
      </c>
      <c r="R27" s="30">
        <v>-0.21545092783203554</v>
      </c>
      <c r="S27" s="30">
        <v>-0.21545092783203554</v>
      </c>
    </row>
    <row r="28" spans="2:20">
      <c r="B28" s="78"/>
      <c r="C28" s="78"/>
      <c r="D28" s="78"/>
      <c r="E28" s="78"/>
      <c r="F28" s="78"/>
      <c r="G28" s="78"/>
      <c r="H28" s="78"/>
      <c r="I28" s="78"/>
      <c r="J28" s="78"/>
      <c r="K28" s="78"/>
      <c r="L28" s="78"/>
      <c r="M28" s="78"/>
      <c r="N28" s="78"/>
      <c r="O28" s="78"/>
      <c r="P28" s="78"/>
      <c r="Q28" s="78"/>
      <c r="R28" s="78"/>
      <c r="S28" s="78"/>
    </row>
    <row r="29" spans="2:20">
      <c r="B29" s="78" t="s">
        <v>35</v>
      </c>
      <c r="C29" s="79">
        <v>9.4947984375000001</v>
      </c>
      <c r="D29" s="79">
        <v>10.0023</v>
      </c>
      <c r="E29" s="79">
        <v>9.1327878787878802</v>
      </c>
      <c r="F29" s="79">
        <v>9.0270687500000015</v>
      </c>
      <c r="G29" s="79">
        <v>8.5145936507936533</v>
      </c>
      <c r="H29" s="79">
        <v>8.3697305084745768</v>
      </c>
      <c r="I29" s="79">
        <v>8.7611939393939409</v>
      </c>
      <c r="J29" s="79">
        <v>8.7244861538461542</v>
      </c>
      <c r="K29" s="79">
        <v>8.8482828125000008</v>
      </c>
      <c r="L29" s="79">
        <v>9.4411389830508501</v>
      </c>
      <c r="M29" s="79">
        <v>9.9903378787878818</v>
      </c>
      <c r="N29" s="79">
        <v>10.192498437499999</v>
      </c>
      <c r="O29" s="79">
        <v>10.243898461538459</v>
      </c>
      <c r="P29" s="24"/>
      <c r="Q29" s="79">
        <v>9.4003920948616582</v>
      </c>
      <c r="R29" s="79">
        <v>8.5990667984189688</v>
      </c>
      <c r="S29" s="79">
        <v>9.6244999999999994</v>
      </c>
    </row>
    <row r="30" spans="2:20">
      <c r="B30" s="24"/>
      <c r="C30" s="24"/>
      <c r="D30" s="24"/>
      <c r="E30" s="24"/>
      <c r="F30" s="24"/>
      <c r="R30" s="24"/>
      <c r="S30" s="24"/>
    </row>
    <row r="31" spans="2:20">
      <c r="B31" s="25" t="s">
        <v>36</v>
      </c>
    </row>
    <row r="33" spans="7:17">
      <c r="G33" s="75"/>
      <c r="H33" s="24"/>
      <c r="I33" s="24"/>
      <c r="J33" s="24"/>
      <c r="K33" s="75"/>
      <c r="L33" s="75"/>
      <c r="M33" s="75"/>
      <c r="N33" s="75"/>
      <c r="O33" s="75"/>
      <c r="P33" s="24"/>
      <c r="Q33" s="76"/>
    </row>
  </sheetData>
  <pageMargins left="0.7" right="0.7" top="0.75" bottom="0.75" header="0.3" footer="0.3"/>
  <pageSetup paperSize="9" orientation="portrait" r:id="rId1"/>
  <ignoredErrors>
    <ignoredError sqref="B22"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DB9D-B5D6-4221-BFC9-034949D1B36A}">
  <dimension ref="B4:AD54"/>
  <sheetViews>
    <sheetView showGridLines="0" zoomScale="70" zoomScaleNormal="70" workbookViewId="0">
      <selection activeCell="P31" sqref="P31"/>
    </sheetView>
  </sheetViews>
  <sheetFormatPr defaultColWidth="12.5703125" defaultRowHeight="14.1"/>
  <cols>
    <col min="1" max="1" width="9" style="3" customWidth="1"/>
    <col min="2" max="2" width="47.5703125" style="3" bestFit="1" customWidth="1"/>
    <col min="3" max="15" width="12.5703125" style="3"/>
    <col min="16" max="16" width="3.5703125" style="3" customWidth="1"/>
    <col min="17" max="16384" width="12.5703125" style="3"/>
  </cols>
  <sheetData>
    <row r="4" spans="2:30">
      <c r="L4" s="11"/>
      <c r="M4" s="11"/>
      <c r="N4" s="11"/>
      <c r="O4" s="11"/>
      <c r="S4" s="11"/>
    </row>
    <row r="5" spans="2:30" ht="15.6">
      <c r="B5" s="1" t="s">
        <v>37</v>
      </c>
      <c r="C5" s="2"/>
      <c r="D5" s="2"/>
      <c r="E5" s="2"/>
      <c r="F5" s="20"/>
      <c r="G5" s="20"/>
      <c r="H5" s="20"/>
      <c r="I5" s="20"/>
      <c r="J5" s="20"/>
      <c r="K5" s="20"/>
      <c r="L5" s="20"/>
      <c r="M5" s="20"/>
      <c r="N5" s="20"/>
      <c r="O5" s="20"/>
      <c r="S5" s="20"/>
    </row>
    <row r="6" spans="2:30">
      <c r="B6" s="4"/>
      <c r="C6" s="5"/>
      <c r="D6" s="5"/>
      <c r="E6" s="5"/>
      <c r="F6" s="4"/>
      <c r="G6" s="4"/>
      <c r="H6" s="4"/>
      <c r="I6" s="4"/>
      <c r="J6" s="4"/>
      <c r="K6" s="4"/>
      <c r="L6" s="4"/>
      <c r="M6" s="4"/>
      <c r="N6" s="4"/>
      <c r="O6" s="4"/>
      <c r="S6" s="4"/>
    </row>
    <row r="7" spans="2:30">
      <c r="B7" s="19" t="s">
        <v>38</v>
      </c>
      <c r="C7" s="72">
        <v>43921</v>
      </c>
      <c r="D7" s="72">
        <v>44012</v>
      </c>
      <c r="E7" s="73">
        <v>44104</v>
      </c>
      <c r="F7" s="72">
        <v>44196</v>
      </c>
      <c r="G7" s="72">
        <v>44286</v>
      </c>
      <c r="H7" s="73">
        <v>44377</v>
      </c>
      <c r="I7" s="72">
        <v>44469</v>
      </c>
      <c r="J7" s="72">
        <v>44561</v>
      </c>
      <c r="K7" s="72">
        <v>44651</v>
      </c>
      <c r="L7" s="72">
        <v>44742</v>
      </c>
      <c r="M7" s="72">
        <v>44834</v>
      </c>
      <c r="N7" s="72">
        <v>44926</v>
      </c>
      <c r="O7" s="72">
        <v>45016</v>
      </c>
      <c r="P7" s="74"/>
      <c r="Q7" s="72">
        <v>44196</v>
      </c>
      <c r="R7" s="72">
        <v>44561</v>
      </c>
      <c r="S7" s="72">
        <v>44926</v>
      </c>
    </row>
    <row r="8" spans="2:30">
      <c r="B8" s="6" t="s">
        <v>39</v>
      </c>
      <c r="C8" s="7"/>
      <c r="D8" s="7"/>
      <c r="E8" s="7"/>
      <c r="F8" s="7"/>
      <c r="G8" s="7"/>
      <c r="H8" s="7"/>
      <c r="I8" s="7"/>
      <c r="J8" s="7"/>
      <c r="K8" s="7"/>
      <c r="L8" s="7"/>
      <c r="M8" s="7"/>
      <c r="N8" s="7"/>
      <c r="O8" s="7"/>
      <c r="Q8" s="7"/>
      <c r="R8" s="7"/>
      <c r="S8" s="7"/>
    </row>
    <row r="9" spans="2:30">
      <c r="B9" s="8" t="s">
        <v>40</v>
      </c>
      <c r="C9" s="5"/>
      <c r="D9" s="5"/>
      <c r="E9" s="5"/>
      <c r="F9" s="5"/>
      <c r="G9" s="5"/>
      <c r="H9" s="5"/>
      <c r="I9" s="5"/>
      <c r="J9" s="5"/>
      <c r="K9" s="5"/>
      <c r="L9" s="5"/>
      <c r="M9" s="5"/>
      <c r="N9" s="5"/>
      <c r="O9" s="5"/>
      <c r="Q9" s="5"/>
      <c r="R9" s="5"/>
      <c r="S9" s="5"/>
    </row>
    <row r="10" spans="2:30">
      <c r="B10" s="9" t="s">
        <v>41</v>
      </c>
      <c r="C10" s="10">
        <v>0</v>
      </c>
      <c r="D10" s="11">
        <v>0</v>
      </c>
      <c r="E10" s="11">
        <v>2985.4457110425647</v>
      </c>
      <c r="F10" s="11">
        <v>3317.4184849493677</v>
      </c>
      <c r="G10" s="11">
        <v>3320.4148980843147</v>
      </c>
      <c r="H10" s="11">
        <v>3307.1087209878228</v>
      </c>
      <c r="I10" s="11">
        <v>3224.3820299675326</v>
      </c>
      <c r="J10" s="11">
        <v>3209.5386267409322</v>
      </c>
      <c r="K10" s="11">
        <v>3235.7714382513495</v>
      </c>
      <c r="L10" s="11">
        <v>2841.1612045367297</v>
      </c>
      <c r="M10" s="11">
        <v>2607.088710435185</v>
      </c>
      <c r="N10" s="11">
        <v>2871.5982028221702</v>
      </c>
      <c r="O10" s="11">
        <v>2701.695583235884</v>
      </c>
      <c r="P10" s="11"/>
      <c r="Q10" s="11">
        <v>3317.4184849493677</v>
      </c>
      <c r="R10" s="11">
        <v>3209.5386267409322</v>
      </c>
      <c r="S10" s="11">
        <v>2871.5982028221702</v>
      </c>
      <c r="U10" s="70"/>
      <c r="V10" s="70"/>
    </row>
    <row r="11" spans="2:30">
      <c r="B11" s="9" t="s">
        <v>42</v>
      </c>
      <c r="C11" s="10">
        <v>394.78260753686095</v>
      </c>
      <c r="D11" s="11">
        <v>486.36118568232661</v>
      </c>
      <c r="E11" s="11">
        <v>2084.9917098817305</v>
      </c>
      <c r="F11" s="11">
        <v>2331.7326957785431</v>
      </c>
      <c r="G11" s="11">
        <v>2345</v>
      </c>
      <c r="H11" s="11">
        <v>2259.7663251238432</v>
      </c>
      <c r="I11" s="11">
        <v>2170.6625449947596</v>
      </c>
      <c r="J11" s="11">
        <v>2494.7119894777425</v>
      </c>
      <c r="K11" s="11">
        <v>2883.8505469884199</v>
      </c>
      <c r="L11" s="11">
        <v>1495.1198466310011</v>
      </c>
      <c r="M11" s="11">
        <v>1765.4167360509882</v>
      </c>
      <c r="N11" s="11">
        <v>2458.596045570288</v>
      </c>
      <c r="O11" s="11">
        <v>2599.4413564692863</v>
      </c>
      <c r="P11" s="11"/>
      <c r="Q11" s="11">
        <v>2331.7326957785431</v>
      </c>
      <c r="R11" s="11">
        <v>2494.7119894777425</v>
      </c>
      <c r="S11" s="11">
        <v>2458.596045570288</v>
      </c>
      <c r="U11" s="70"/>
      <c r="V11" s="70"/>
    </row>
    <row r="12" spans="2:30">
      <c r="B12" s="9" t="s">
        <v>43</v>
      </c>
      <c r="C12" s="10">
        <v>428.76211904419415</v>
      </c>
      <c r="D12" s="11">
        <v>479.48316730224957</v>
      </c>
      <c r="E12" s="11">
        <v>461.25238082673701</v>
      </c>
      <c r="F12" s="11">
        <v>2952.6515697173782</v>
      </c>
      <c r="G12" s="11">
        <v>2723.4905561720648</v>
      </c>
      <c r="H12" s="11">
        <v>2660.7489469445322</v>
      </c>
      <c r="I12" s="11">
        <v>2731.1843815383322</v>
      </c>
      <c r="J12" s="11">
        <v>4509.1335755534774</v>
      </c>
      <c r="K12" s="11">
        <v>5523</v>
      </c>
      <c r="L12" s="11">
        <v>6065.0758260972389</v>
      </c>
      <c r="M12" s="11">
        <v>5478.6532338704137</v>
      </c>
      <c r="N12" s="11">
        <v>7108.192143642168</v>
      </c>
      <c r="O12" s="11">
        <v>7246.238024637436</v>
      </c>
      <c r="P12" s="11"/>
      <c r="Q12" s="11">
        <v>2952.6515697173782</v>
      </c>
      <c r="R12" s="11">
        <v>4509.1335755534774</v>
      </c>
      <c r="S12" s="11">
        <v>7108.192143642168</v>
      </c>
      <c r="U12" s="70"/>
      <c r="V12" s="70"/>
    </row>
    <row r="13" spans="2:30">
      <c r="B13" s="9" t="s">
        <v>44</v>
      </c>
      <c r="C13" s="10">
        <v>398.81113966703782</v>
      </c>
      <c r="D13" s="11">
        <v>354.84724360158447</v>
      </c>
      <c r="E13" s="11">
        <v>428.28836353281145</v>
      </c>
      <c r="F13" s="11">
        <v>594.83692426692926</v>
      </c>
      <c r="G13" s="11">
        <v>711.80837429178041</v>
      </c>
      <c r="H13" s="11">
        <v>758.42702472193662</v>
      </c>
      <c r="I13" s="11">
        <v>755.42386317036505</v>
      </c>
      <c r="J13" s="11">
        <v>808.52674104814378</v>
      </c>
      <c r="K13" s="11">
        <v>893.4543147498257</v>
      </c>
      <c r="L13" s="11">
        <v>915.84337793212831</v>
      </c>
      <c r="M13" s="11">
        <v>842.69485051669835</v>
      </c>
      <c r="N13" s="11">
        <v>830.33266107351926</v>
      </c>
      <c r="O13" s="11">
        <v>751.72644217920811</v>
      </c>
      <c r="P13" s="11"/>
      <c r="Q13" s="11">
        <v>594.83692426692926</v>
      </c>
      <c r="R13" s="11">
        <v>808.52674104814378</v>
      </c>
      <c r="S13" s="11">
        <v>830.33266107351926</v>
      </c>
      <c r="U13" s="70"/>
    </row>
    <row r="14" spans="2:30">
      <c r="B14" s="9" t="s">
        <v>45</v>
      </c>
      <c r="C14" s="10">
        <v>2080.8702797605833</v>
      </c>
      <c r="D14" s="11">
        <v>2209.8252958360695</v>
      </c>
      <c r="E14" s="11">
        <v>3331.6111080227265</v>
      </c>
      <c r="F14" s="11">
        <v>3577.5472661435138</v>
      </c>
      <c r="G14" s="11">
        <v>3486.9573356044275</v>
      </c>
      <c r="H14" s="11">
        <v>4499.2313976557971</v>
      </c>
      <c r="I14" s="11">
        <v>4188.7068164324901</v>
      </c>
      <c r="J14" s="11">
        <v>4241.3731057873365</v>
      </c>
      <c r="K14" s="11">
        <v>4159.509205527911</v>
      </c>
      <c r="L14" s="11">
        <v>3487.646050310309</v>
      </c>
      <c r="M14" s="11">
        <v>3039.8463971094343</v>
      </c>
      <c r="N14" s="11">
        <v>3139.8953691032139</v>
      </c>
      <c r="O14" s="11">
        <v>3004.3873278877218</v>
      </c>
      <c r="P14" s="11"/>
      <c r="Q14" s="11">
        <v>3577.5472661435138</v>
      </c>
      <c r="R14" s="11">
        <v>4241.3731057873365</v>
      </c>
      <c r="S14" s="11">
        <v>3139.8953691032139</v>
      </c>
      <c r="U14" s="70"/>
      <c r="V14" s="70"/>
    </row>
    <row r="15" spans="2:30">
      <c r="B15" s="9" t="s">
        <v>46</v>
      </c>
      <c r="C15" s="10">
        <v>32.021079985150919</v>
      </c>
      <c r="D15" s="11">
        <v>42.890564004679518</v>
      </c>
      <c r="E15" s="11">
        <v>83.275077520197428</v>
      </c>
      <c r="F15" s="11">
        <v>1524.0019864988396</v>
      </c>
      <c r="G15" s="11">
        <v>1177</v>
      </c>
      <c r="H15" s="11">
        <v>897.41280960837446</v>
      </c>
      <c r="I15" s="11">
        <v>1094.7101847632932</v>
      </c>
      <c r="J15" s="11">
        <v>1075.3509615166565</v>
      </c>
      <c r="K15" s="11">
        <v>681.81548485922337</v>
      </c>
      <c r="L15" s="11">
        <v>190.48227222997323</v>
      </c>
      <c r="M15" s="11">
        <v>223.09687770552802</v>
      </c>
      <c r="N15" s="11">
        <v>132.05056557069378</v>
      </c>
      <c r="O15" s="11">
        <v>128.9666647577597</v>
      </c>
      <c r="P15" s="11"/>
      <c r="Q15" s="11">
        <v>1524.0019864988396</v>
      </c>
      <c r="R15" s="11">
        <v>1075.3509615166565</v>
      </c>
      <c r="S15" s="11">
        <v>132.05056557069378</v>
      </c>
      <c r="U15" s="70"/>
      <c r="V15" s="70"/>
    </row>
    <row r="16" spans="2:30">
      <c r="B16" s="12" t="s">
        <v>47</v>
      </c>
      <c r="C16" s="13">
        <v>3335.2472259938277</v>
      </c>
      <c r="D16" s="13">
        <v>3573.4074564269099</v>
      </c>
      <c r="E16" s="13">
        <v>9374.8643508267687</v>
      </c>
      <c r="F16" s="13">
        <v>14298.188927354571</v>
      </c>
      <c r="G16" s="13">
        <v>13765.314829180916</v>
      </c>
      <c r="H16" s="13">
        <v>14382.695225042307</v>
      </c>
      <c r="I16" s="13">
        <v>14165.069820866773</v>
      </c>
      <c r="J16" s="13">
        <v>16338.635000124288</v>
      </c>
      <c r="K16" s="13">
        <v>17377</v>
      </c>
      <c r="L16" s="13">
        <v>14995.32857773738</v>
      </c>
      <c r="M16" s="13">
        <v>13956.796805688249</v>
      </c>
      <c r="N16" s="13">
        <v>16540.664987782053</v>
      </c>
      <c r="O16" s="13">
        <f>SUM(O10:O15)</f>
        <v>16432.455399167295</v>
      </c>
      <c r="Q16" s="13">
        <v>14298.188927354571</v>
      </c>
      <c r="R16" s="13">
        <v>16338.635000124288</v>
      </c>
      <c r="S16" s="13">
        <v>16540.664987782053</v>
      </c>
      <c r="U16" s="71"/>
      <c r="V16" s="71"/>
      <c r="W16" s="71"/>
      <c r="X16" s="71"/>
      <c r="Y16" s="71"/>
      <c r="Z16" s="71"/>
      <c r="AA16" s="71"/>
      <c r="AB16" s="71"/>
      <c r="AC16" s="71"/>
      <c r="AD16" s="71"/>
    </row>
    <row r="17" spans="2:30">
      <c r="B17" s="4"/>
      <c r="C17" s="14"/>
      <c r="D17" s="14"/>
      <c r="E17" s="14"/>
      <c r="F17" s="14"/>
      <c r="G17" s="14"/>
      <c r="H17" s="14"/>
      <c r="I17" s="14"/>
      <c r="J17" s="14"/>
      <c r="K17" s="14"/>
      <c r="L17" s="14"/>
      <c r="M17" s="14"/>
      <c r="N17" s="14"/>
      <c r="O17" s="14"/>
      <c r="Q17" s="14"/>
      <c r="R17" s="14"/>
      <c r="S17" s="14"/>
    </row>
    <row r="18" spans="2:30">
      <c r="B18" s="8" t="s">
        <v>48</v>
      </c>
      <c r="C18" s="14"/>
      <c r="D18" s="14"/>
      <c r="E18" s="14"/>
      <c r="F18" s="14"/>
      <c r="G18" s="14"/>
      <c r="H18" s="14"/>
      <c r="I18" s="14"/>
      <c r="J18" s="14"/>
      <c r="K18" s="14"/>
      <c r="L18" s="14"/>
      <c r="M18" s="14"/>
      <c r="N18" s="14"/>
      <c r="O18" s="14"/>
      <c r="Q18" s="14"/>
      <c r="R18" s="14"/>
      <c r="S18" s="14"/>
    </row>
    <row r="19" spans="2:30">
      <c r="B19" s="9" t="s">
        <v>49</v>
      </c>
      <c r="C19" s="10">
        <v>2965.0794492513587</v>
      </c>
      <c r="D19" s="11">
        <v>3036.0596227654291</v>
      </c>
      <c r="E19" s="11">
        <v>3214.530435378741</v>
      </c>
      <c r="F19" s="11">
        <v>4693.5877235543685</v>
      </c>
      <c r="G19" s="11">
        <v>5706.0676383300679</v>
      </c>
      <c r="H19" s="11">
        <v>6617.6122055799588</v>
      </c>
      <c r="I19" s="11">
        <v>9039.7004807035119</v>
      </c>
      <c r="J19" s="11">
        <v>11429.306981200532</v>
      </c>
      <c r="K19" s="11">
        <v>12947.074800809336</v>
      </c>
      <c r="L19" s="11">
        <v>16413.420979835188</v>
      </c>
      <c r="M19" s="11">
        <v>15518.460386464534</v>
      </c>
      <c r="N19" s="11">
        <v>18713.380454079721</v>
      </c>
      <c r="O19" s="11">
        <v>17116.473396518151</v>
      </c>
      <c r="P19" s="11"/>
      <c r="Q19" s="11">
        <v>4693.5877235543685</v>
      </c>
      <c r="R19" s="11">
        <v>11429.306981200532</v>
      </c>
      <c r="S19" s="11">
        <v>18713.380454079721</v>
      </c>
    </row>
    <row r="20" spans="2:30">
      <c r="B20" s="9" t="s">
        <v>50</v>
      </c>
      <c r="C20" s="10">
        <v>3494.7673739017873</v>
      </c>
      <c r="D20" s="11">
        <v>2939.7893489727649</v>
      </c>
      <c r="E20" s="11">
        <v>4333.2464235239513</v>
      </c>
      <c r="F20" s="11">
        <v>7000.2597016149821</v>
      </c>
      <c r="G20" s="11">
        <v>4741.0304484510089</v>
      </c>
      <c r="H20" s="11">
        <v>7229.4315496775389</v>
      </c>
      <c r="I20" s="11">
        <v>12130.945736319314</v>
      </c>
      <c r="J20" s="11">
        <v>11849.580565571352</v>
      </c>
      <c r="K20" s="11">
        <v>10320.971274248677</v>
      </c>
      <c r="L20" s="11">
        <v>9224.6450150056698</v>
      </c>
      <c r="M20" s="11">
        <v>10580.508984655626</v>
      </c>
      <c r="N20" s="11">
        <v>11099.077385288059</v>
      </c>
      <c r="O20" s="11">
        <v>10378.116990226399</v>
      </c>
      <c r="P20" s="11"/>
      <c r="Q20" s="11">
        <v>7000.2597016149821</v>
      </c>
      <c r="R20" s="11">
        <v>11849.580565571352</v>
      </c>
      <c r="S20" s="11">
        <v>11099.077385288059</v>
      </c>
    </row>
    <row r="21" spans="2:30">
      <c r="B21" s="9" t="s">
        <v>51</v>
      </c>
      <c r="C21" s="10">
        <v>1566.0835565454945</v>
      </c>
      <c r="D21" s="11">
        <v>2083.3459947047595</v>
      </c>
      <c r="E21" s="11">
        <v>2483.8314183559387</v>
      </c>
      <c r="F21" s="11">
        <v>2040.5193458031551</v>
      </c>
      <c r="G21" s="11">
        <v>2547.389829792724</v>
      </c>
      <c r="H21" s="11">
        <v>2414.0344448079254</v>
      </c>
      <c r="I21" s="11">
        <v>2661.0823278808039</v>
      </c>
      <c r="J21" s="11">
        <v>1888.5733303852869</v>
      </c>
      <c r="K21" s="11">
        <v>4004.2685707426917</v>
      </c>
      <c r="L21" s="11">
        <v>2938.6234690702513</v>
      </c>
      <c r="M21" s="11">
        <v>2313.7310525540192</v>
      </c>
      <c r="N21" s="11">
        <v>4115.1022572103921</v>
      </c>
      <c r="O21" s="11">
        <v>6204.2762484251525</v>
      </c>
      <c r="P21" s="11"/>
      <c r="Q21" s="11">
        <v>2040.5193458031551</v>
      </c>
      <c r="R21" s="11">
        <v>1888.5733303852869</v>
      </c>
      <c r="S21" s="11">
        <v>4115.1022572103921</v>
      </c>
    </row>
    <row r="22" spans="2:30">
      <c r="B22" s="9" t="s">
        <v>52</v>
      </c>
      <c r="C22" s="10">
        <v>0</v>
      </c>
      <c r="D22" s="11">
        <v>0</v>
      </c>
      <c r="E22" s="11">
        <v>31.819956968380193</v>
      </c>
      <c r="F22" s="11">
        <v>0</v>
      </c>
      <c r="G22" s="11">
        <v>0</v>
      </c>
      <c r="H22" s="11">
        <v>0</v>
      </c>
      <c r="I22" s="11">
        <v>0</v>
      </c>
      <c r="J22" s="11">
        <v>0</v>
      </c>
      <c r="K22" s="11">
        <v>0</v>
      </c>
      <c r="L22" s="11">
        <v>0</v>
      </c>
      <c r="M22" s="11">
        <v>0</v>
      </c>
      <c r="N22" s="11">
        <v>0</v>
      </c>
      <c r="O22" s="11"/>
      <c r="P22" s="11"/>
      <c r="Q22" s="11">
        <v>0</v>
      </c>
      <c r="R22" s="11">
        <v>0</v>
      </c>
      <c r="S22" s="11">
        <v>0</v>
      </c>
    </row>
    <row r="23" spans="2:30">
      <c r="B23" s="9" t="s">
        <v>53</v>
      </c>
      <c r="C23" s="10">
        <v>4172.7276916340661</v>
      </c>
      <c r="D23" s="11">
        <v>9888.2296246126043</v>
      </c>
      <c r="E23" s="11">
        <v>10022.397830489168</v>
      </c>
      <c r="F23" s="11">
        <v>62943.338862714765</v>
      </c>
      <c r="G23" s="11">
        <v>58412.632676043118</v>
      </c>
      <c r="H23" s="11">
        <v>54003.388349378438</v>
      </c>
      <c r="I23" s="11">
        <v>44987.167665284564</v>
      </c>
      <c r="J23" s="11">
        <v>42174.284326598179</v>
      </c>
      <c r="K23" s="11">
        <v>35606.577322557408</v>
      </c>
      <c r="L23" s="11">
        <v>23169.608356000765</v>
      </c>
      <c r="M23" s="11">
        <v>17013.564562418254</v>
      </c>
      <c r="N23" s="11">
        <v>13274.029368082538</v>
      </c>
      <c r="O23" s="11">
        <v>15426.648861336995</v>
      </c>
      <c r="P23" s="11"/>
      <c r="Q23" s="11">
        <v>62943.338862714765</v>
      </c>
      <c r="R23" s="11">
        <v>42174.284326598179</v>
      </c>
      <c r="S23" s="11">
        <v>13274.029368082538</v>
      </c>
    </row>
    <row r="24" spans="2:30">
      <c r="B24" s="12" t="s">
        <v>54</v>
      </c>
      <c r="C24" s="13">
        <v>12198.658071332706</v>
      </c>
      <c r="D24" s="13">
        <v>17947.424591055558</v>
      </c>
      <c r="E24" s="13">
        <v>20085.826064716181</v>
      </c>
      <c r="F24" s="13">
        <v>76677.705633687277</v>
      </c>
      <c r="G24" s="13">
        <v>71407.12059261692</v>
      </c>
      <c r="H24" s="13">
        <v>70264.466549443867</v>
      </c>
      <c r="I24" s="13">
        <v>68818.896210188192</v>
      </c>
      <c r="J24" s="13">
        <v>67341.745203755345</v>
      </c>
      <c r="K24" s="13">
        <v>62878.891968358112</v>
      </c>
      <c r="L24" s="13">
        <v>51746.297819911873</v>
      </c>
      <c r="M24" s="13">
        <v>45426.264986092436</v>
      </c>
      <c r="N24" s="13">
        <v>47201.589464660705</v>
      </c>
      <c r="O24" s="13">
        <f>SUM(O19:O23)</f>
        <v>49125.515496506698</v>
      </c>
      <c r="Q24" s="13">
        <v>76677.705633687277</v>
      </c>
      <c r="R24" s="13">
        <v>67341.745203755345</v>
      </c>
      <c r="S24" s="13">
        <v>47201.589464660705</v>
      </c>
      <c r="W24" s="71"/>
      <c r="X24" s="71"/>
      <c r="Y24" s="71"/>
      <c r="Z24" s="71"/>
      <c r="AA24" s="71"/>
      <c r="AB24" s="71"/>
      <c r="AC24" s="71"/>
      <c r="AD24" s="71"/>
    </row>
    <row r="25" spans="2:30" ht="14.45" thickBot="1">
      <c r="B25" s="15" t="s">
        <v>55</v>
      </c>
      <c r="C25" s="16">
        <v>15533.905297326533</v>
      </c>
      <c r="D25" s="16">
        <v>21520.832047482469</v>
      </c>
      <c r="E25" s="16">
        <v>29460.690415542951</v>
      </c>
      <c r="F25" s="16">
        <v>90975.894561041845</v>
      </c>
      <c r="G25" s="16">
        <v>85172.43542179784</v>
      </c>
      <c r="H25" s="16">
        <v>84647.161774486172</v>
      </c>
      <c r="I25" s="16">
        <v>82983.966031054966</v>
      </c>
      <c r="J25" s="16">
        <v>83680.380203879628</v>
      </c>
      <c r="K25" s="16">
        <v>80256</v>
      </c>
      <c r="L25" s="16">
        <v>66741.626397649248</v>
      </c>
      <c r="M25" s="16">
        <v>59383.061791780681</v>
      </c>
      <c r="N25" s="16">
        <v>63742.254452442758</v>
      </c>
      <c r="O25" s="16">
        <f>O24+O16</f>
        <v>65557.970895673992</v>
      </c>
      <c r="Q25" s="16">
        <v>90975.894561041845</v>
      </c>
      <c r="R25" s="16">
        <v>83680.380203879628</v>
      </c>
      <c r="S25" s="16">
        <v>63742.254452442758</v>
      </c>
      <c r="W25" s="70"/>
      <c r="X25" s="70"/>
      <c r="Y25" s="70"/>
      <c r="Z25" s="70"/>
      <c r="AA25" s="70"/>
      <c r="AB25" s="70"/>
      <c r="AC25" s="70"/>
      <c r="AD25" s="70"/>
    </row>
    <row r="26" spans="2:30">
      <c r="B26" s="4"/>
      <c r="C26" s="14"/>
      <c r="D26" s="14"/>
      <c r="E26" s="14"/>
      <c r="F26" s="14"/>
      <c r="G26" s="14"/>
      <c r="H26" s="14"/>
      <c r="I26" s="14"/>
      <c r="J26" s="14"/>
      <c r="K26" s="14"/>
      <c r="L26" s="14"/>
      <c r="M26" s="14"/>
      <c r="N26" s="14"/>
      <c r="O26" s="14"/>
      <c r="Q26" s="14"/>
      <c r="R26" s="14"/>
      <c r="S26" s="14"/>
    </row>
    <row r="27" spans="2:30">
      <c r="B27" s="6" t="s">
        <v>56</v>
      </c>
      <c r="C27" s="17"/>
      <c r="D27" s="17"/>
      <c r="E27" s="17"/>
      <c r="F27" s="17"/>
      <c r="G27" s="17"/>
      <c r="H27" s="17"/>
      <c r="I27" s="17"/>
      <c r="J27" s="17"/>
      <c r="K27" s="17"/>
      <c r="L27" s="17"/>
      <c r="M27" s="17"/>
      <c r="N27" s="17"/>
      <c r="O27" s="17"/>
      <c r="Q27" s="17"/>
      <c r="R27" s="17"/>
      <c r="S27" s="17"/>
    </row>
    <row r="28" spans="2:30">
      <c r="B28" s="8" t="s">
        <v>57</v>
      </c>
      <c r="C28" s="14"/>
      <c r="D28" s="14"/>
      <c r="E28" s="14"/>
      <c r="F28" s="14"/>
      <c r="G28" s="14"/>
      <c r="H28" s="14"/>
      <c r="I28" s="14"/>
      <c r="J28" s="14"/>
      <c r="K28" s="14"/>
      <c r="L28" s="14"/>
      <c r="M28" s="14"/>
      <c r="N28" s="14"/>
      <c r="O28" s="14"/>
      <c r="Q28" s="14"/>
      <c r="R28" s="14"/>
      <c r="S28" s="14"/>
    </row>
    <row r="29" spans="2:30">
      <c r="B29" s="18" t="s">
        <v>58</v>
      </c>
      <c r="C29" s="10">
        <v>54.042541667856504</v>
      </c>
      <c r="D29" s="11">
        <v>63.973915809781822</v>
      </c>
      <c r="E29" s="11">
        <v>69.958655894699078</v>
      </c>
      <c r="F29" s="11">
        <v>188</v>
      </c>
      <c r="G29" s="11">
        <v>189</v>
      </c>
      <c r="H29" s="11">
        <v>189</v>
      </c>
      <c r="I29" s="11">
        <v>189.19022378446158</v>
      </c>
      <c r="J29" s="11">
        <v>190</v>
      </c>
      <c r="K29" s="11">
        <v>190.14671485891819</v>
      </c>
      <c r="L29" s="11">
        <v>190.66230355709263</v>
      </c>
      <c r="M29" s="11">
        <v>190.8190273237332</v>
      </c>
      <c r="N29" s="11">
        <v>191.76512150975734</v>
      </c>
      <c r="O29" s="11">
        <v>214.92155055745201</v>
      </c>
      <c r="P29" s="11"/>
      <c r="Q29" s="11">
        <v>188</v>
      </c>
      <c r="R29" s="11">
        <v>190</v>
      </c>
      <c r="S29" s="11">
        <v>191.76512150975734</v>
      </c>
    </row>
    <row r="30" spans="2:30">
      <c r="B30" s="18" t="s">
        <v>59</v>
      </c>
      <c r="C30" s="10">
        <v>8725.5613571680151</v>
      </c>
      <c r="D30" s="11">
        <v>15558.544829957104</v>
      </c>
      <c r="E30" s="11">
        <v>22314.229327947349</v>
      </c>
      <c r="F30" s="11">
        <v>78472</v>
      </c>
      <c r="G30" s="11">
        <v>78532</v>
      </c>
      <c r="H30" s="11">
        <v>78549</v>
      </c>
      <c r="I30" s="11">
        <v>78581.33363423316</v>
      </c>
      <c r="J30" s="11">
        <v>78669</v>
      </c>
      <c r="K30" s="11">
        <v>78784</v>
      </c>
      <c r="L30" s="11">
        <v>78838.0214207237</v>
      </c>
      <c r="M30" s="11">
        <v>78856.458404631296</v>
      </c>
      <c r="N30" s="11">
        <v>78978.920836070261</v>
      </c>
      <c r="O30" s="11">
        <v>86362.013384408303</v>
      </c>
      <c r="P30" s="11"/>
      <c r="Q30" s="11">
        <v>78472</v>
      </c>
      <c r="R30" s="11">
        <v>78669</v>
      </c>
      <c r="S30" s="11">
        <v>78978.920836070261</v>
      </c>
    </row>
    <row r="31" spans="2:30">
      <c r="B31" s="18" t="s">
        <v>60</v>
      </c>
      <c r="C31" s="10">
        <v>-0.1612457998991024</v>
      </c>
      <c r="D31" s="11">
        <v>-0.17383987028713338</v>
      </c>
      <c r="E31" s="11">
        <v>0</v>
      </c>
      <c r="F31" s="11">
        <v>0</v>
      </c>
      <c r="G31" s="11">
        <v>0</v>
      </c>
      <c r="H31" s="11">
        <v>0</v>
      </c>
      <c r="I31" s="11">
        <v>0</v>
      </c>
      <c r="J31" s="11">
        <v>0</v>
      </c>
      <c r="K31" s="11">
        <v>0</v>
      </c>
      <c r="L31" s="11">
        <v>0</v>
      </c>
      <c r="M31" s="11">
        <v>0</v>
      </c>
      <c r="N31" s="11">
        <v>0</v>
      </c>
      <c r="O31" s="11">
        <v>0</v>
      </c>
      <c r="P31" s="11"/>
      <c r="Q31" s="11">
        <v>0</v>
      </c>
      <c r="R31" s="11">
        <v>0</v>
      </c>
      <c r="S31" s="11">
        <v>0</v>
      </c>
    </row>
    <row r="32" spans="2:30">
      <c r="B32" s="18" t="s">
        <v>61</v>
      </c>
      <c r="C32" s="10">
        <v>626.32195094091787</v>
      </c>
      <c r="D32" s="11">
        <v>793.0591240276666</v>
      </c>
      <c r="E32" s="11">
        <v>946.08758727614054</v>
      </c>
      <c r="F32" s="11">
        <v>1096</v>
      </c>
      <c r="G32" s="11">
        <v>1235</v>
      </c>
      <c r="H32" s="11">
        <v>1375</v>
      </c>
      <c r="I32" s="11">
        <v>1552.9197125573819</v>
      </c>
      <c r="J32" s="11">
        <v>1704</v>
      </c>
      <c r="K32" s="11">
        <v>1813.590967339996</v>
      </c>
      <c r="L32" s="11">
        <v>1921.7092366418728</v>
      </c>
      <c r="M32" s="11">
        <v>2001.8956137841062</v>
      </c>
      <c r="N32" s="11">
        <v>2067.5887625047053</v>
      </c>
      <c r="O32" s="11">
        <v>2200.3236822332824</v>
      </c>
      <c r="P32" s="11"/>
      <c r="Q32" s="11">
        <v>1096</v>
      </c>
      <c r="R32" s="11">
        <v>1704</v>
      </c>
      <c r="S32" s="11">
        <v>2067.5887625047053</v>
      </c>
    </row>
    <row r="33" spans="2:30">
      <c r="B33" s="9" t="s">
        <v>62</v>
      </c>
      <c r="C33" s="10">
        <v>-587.06960446971777</v>
      </c>
      <c r="D33" s="11">
        <v>-1960.9246997999485</v>
      </c>
      <c r="E33" s="11">
        <v>-3122.2039047628059</v>
      </c>
      <c r="F33" s="11">
        <v>-3108</v>
      </c>
      <c r="G33" s="11">
        <v>-6363</v>
      </c>
      <c r="H33" s="11">
        <v>-8727</v>
      </c>
      <c r="I33" s="11">
        <v>-11039.66627679619</v>
      </c>
      <c r="J33" s="11">
        <v>-12721</v>
      </c>
      <c r="K33" s="11">
        <v>-15323</v>
      </c>
      <c r="L33" s="11">
        <v>-27600.350900183461</v>
      </c>
      <c r="M33" s="11">
        <v>-32070.580798508439</v>
      </c>
      <c r="N33" s="11">
        <v>-30310.735419875207</v>
      </c>
      <c r="O33" s="11">
        <v>-35887.690217157193</v>
      </c>
      <c r="P33" s="11"/>
      <c r="Q33" s="11">
        <v>-3108</v>
      </c>
      <c r="R33" s="11">
        <v>-12721</v>
      </c>
      <c r="S33" s="11">
        <v>-30310.735419875207</v>
      </c>
    </row>
    <row r="34" spans="2:30">
      <c r="B34" s="12" t="s">
        <v>63</v>
      </c>
      <c r="C34" s="13">
        <v>8818.6949995071718</v>
      </c>
      <c r="D34" s="13">
        <v>14454.479330124317</v>
      </c>
      <c r="E34" s="13">
        <v>20208.071666355379</v>
      </c>
      <c r="F34" s="13">
        <v>76648.432476890826</v>
      </c>
      <c r="G34" s="13">
        <v>73593.342210747214</v>
      </c>
      <c r="H34" s="13">
        <v>71385.304357471585</v>
      </c>
      <c r="I34" s="13">
        <v>69283.77729377881</v>
      </c>
      <c r="J34" s="13">
        <v>67842.176940896898</v>
      </c>
      <c r="K34" s="13">
        <v>65465</v>
      </c>
      <c r="L34" s="13">
        <v>53350.042060739215</v>
      </c>
      <c r="M34" s="13">
        <v>48978.592247230685</v>
      </c>
      <c r="N34" s="13">
        <v>50927.539300209515</v>
      </c>
      <c r="O34" s="13">
        <f>SUM(O29:O33)</f>
        <v>52889.568400041848</v>
      </c>
      <c r="Q34" s="13">
        <v>76648.432476890826</v>
      </c>
      <c r="R34" s="13">
        <v>67842.176940896898</v>
      </c>
      <c r="S34" s="13">
        <v>50927.539300209515</v>
      </c>
      <c r="W34" s="71"/>
      <c r="X34" s="71"/>
      <c r="Y34" s="71"/>
      <c r="Z34" s="71"/>
      <c r="AA34" s="71"/>
      <c r="AB34" s="71"/>
      <c r="AC34" s="71"/>
      <c r="AD34" s="71"/>
    </row>
    <row r="35" spans="2:30">
      <c r="B35" s="4"/>
      <c r="C35" s="14"/>
      <c r="D35" s="14"/>
      <c r="E35" s="14"/>
      <c r="F35" s="14"/>
      <c r="G35" s="14"/>
      <c r="H35" s="14"/>
      <c r="I35" s="14"/>
      <c r="J35" s="14"/>
      <c r="K35" s="14"/>
      <c r="L35" s="14"/>
      <c r="M35" s="14"/>
      <c r="N35" s="14"/>
      <c r="O35" s="14"/>
      <c r="Q35" s="14"/>
      <c r="R35" s="14"/>
      <c r="S35" s="14"/>
    </row>
    <row r="36" spans="2:30">
      <c r="B36" s="8" t="s">
        <v>64</v>
      </c>
      <c r="C36" s="14"/>
      <c r="D36" s="14"/>
      <c r="E36" s="14"/>
      <c r="F36" s="14"/>
      <c r="G36" s="14"/>
      <c r="H36" s="14"/>
      <c r="I36" s="14"/>
      <c r="J36" s="14"/>
      <c r="K36" s="14"/>
      <c r="L36" s="14"/>
      <c r="M36" s="14"/>
      <c r="N36" s="14"/>
      <c r="O36" s="14"/>
      <c r="Q36" s="14"/>
      <c r="R36" s="14"/>
      <c r="S36" s="14"/>
    </row>
    <row r="37" spans="2:30">
      <c r="B37" s="9" t="s">
        <v>65</v>
      </c>
      <c r="C37" s="10">
        <v>1177.6998200976614</v>
      </c>
      <c r="D37" s="11">
        <v>1269.68382488763</v>
      </c>
      <c r="E37" s="11">
        <v>1304.929757208851</v>
      </c>
      <c r="F37" s="11">
        <v>0</v>
      </c>
      <c r="G37" s="11">
        <v>0</v>
      </c>
      <c r="H37" s="11">
        <v>0</v>
      </c>
      <c r="I37" s="11">
        <v>0</v>
      </c>
      <c r="J37" s="11">
        <v>0</v>
      </c>
      <c r="K37" s="11">
        <v>0</v>
      </c>
      <c r="L37" s="11">
        <v>0</v>
      </c>
      <c r="M37" s="11">
        <v>0</v>
      </c>
      <c r="N37" s="11">
        <v>0</v>
      </c>
      <c r="O37" s="11"/>
      <c r="P37" s="11"/>
      <c r="Q37" s="11">
        <v>0</v>
      </c>
      <c r="R37" s="11">
        <v>0</v>
      </c>
      <c r="S37" s="11">
        <v>0</v>
      </c>
    </row>
    <row r="38" spans="2:30">
      <c r="B38" s="9" t="s">
        <v>66</v>
      </c>
      <c r="C38" s="10">
        <v>1921.6557564464638</v>
      </c>
      <c r="D38" s="11">
        <v>2031.4294819282559</v>
      </c>
      <c r="E38" s="11">
        <v>3038.7408765832479</v>
      </c>
      <c r="F38" s="11">
        <v>3243.2287360692567</v>
      </c>
      <c r="G38" s="11">
        <v>3175.5137464252957</v>
      </c>
      <c r="H38" s="11">
        <v>4067.476151805176</v>
      </c>
      <c r="I38" s="11">
        <v>3785.8568599691398</v>
      </c>
      <c r="J38" s="11">
        <v>3802.9110068962041</v>
      </c>
      <c r="K38" s="11">
        <v>3635.6354449812798</v>
      </c>
      <c r="L38" s="11">
        <v>2874.3635303051251</v>
      </c>
      <c r="M38" s="11">
        <v>2489.429515284723</v>
      </c>
      <c r="N38" s="11">
        <v>2554.0887481438613</v>
      </c>
      <c r="O38" s="11">
        <v>2396.266377695762</v>
      </c>
      <c r="P38" s="11"/>
      <c r="Q38" s="11">
        <v>3243.2287360692567</v>
      </c>
      <c r="R38" s="11">
        <v>3802.9110068962041</v>
      </c>
      <c r="S38" s="11">
        <v>2554.0887481438613</v>
      </c>
    </row>
    <row r="39" spans="2:30">
      <c r="B39" s="9" t="s">
        <v>67</v>
      </c>
      <c r="C39" s="10">
        <v>0</v>
      </c>
      <c r="D39" s="11">
        <v>0</v>
      </c>
      <c r="E39" s="11">
        <v>316.31574029151813</v>
      </c>
      <c r="F39" s="11">
        <v>342.62804772285114</v>
      </c>
      <c r="G39" s="11">
        <v>334.08148248073292</v>
      </c>
      <c r="H39" s="11">
        <v>323.89617370782315</v>
      </c>
      <c r="I39" s="11">
        <v>307.1814086207682</v>
      </c>
      <c r="J39" s="11">
        <v>0</v>
      </c>
      <c r="K39" s="11">
        <v>0</v>
      </c>
      <c r="L39" s="11">
        <v>0</v>
      </c>
      <c r="M39" s="11">
        <v>0</v>
      </c>
      <c r="N39" s="11">
        <v>0</v>
      </c>
      <c r="O39" s="11">
        <v>0</v>
      </c>
      <c r="P39" s="11"/>
      <c r="Q39" s="11">
        <v>342.62804772285114</v>
      </c>
      <c r="R39" s="11">
        <v>0</v>
      </c>
      <c r="S39" s="11">
        <v>0</v>
      </c>
    </row>
    <row r="40" spans="2:30">
      <c r="B40" s="9" t="s">
        <v>68</v>
      </c>
      <c r="C40" s="10">
        <v>0</v>
      </c>
      <c r="D40" s="11">
        <v>0</v>
      </c>
      <c r="E40" s="11">
        <v>0</v>
      </c>
      <c r="F40" s="11">
        <v>1441.9989217823406</v>
      </c>
      <c r="G40" s="11">
        <v>1153.2100083285434</v>
      </c>
      <c r="H40" s="11">
        <v>822.17435157491343</v>
      </c>
      <c r="I40" s="11">
        <v>1029.8625666378091</v>
      </c>
      <c r="J40" s="11">
        <v>1089.5256706805451</v>
      </c>
      <c r="K40" s="11">
        <v>681.81668400416095</v>
      </c>
      <c r="L40" s="11">
        <v>183.39980427385603</v>
      </c>
      <c r="M40" s="11">
        <v>218.06832114502552</v>
      </c>
      <c r="N40" s="11">
        <v>124.95581142909316</v>
      </c>
      <c r="O40" s="11">
        <v>118.87636105066238</v>
      </c>
      <c r="P40" s="11"/>
      <c r="Q40" s="11">
        <v>1441.9989217823406</v>
      </c>
      <c r="R40" s="11">
        <v>1089.5256706805451</v>
      </c>
      <c r="S40" s="11">
        <v>124.95581142909316</v>
      </c>
    </row>
    <row r="41" spans="2:30">
      <c r="B41" s="12" t="s">
        <v>69</v>
      </c>
      <c r="C41" s="13">
        <v>3099.3555765441251</v>
      </c>
      <c r="D41" s="13">
        <v>3301.1133068158861</v>
      </c>
      <c r="E41" s="13">
        <v>4659.9863740836172</v>
      </c>
      <c r="F41" s="13">
        <v>5027.8557055744486</v>
      </c>
      <c r="G41" s="13">
        <v>4662.8052372345719</v>
      </c>
      <c r="H41" s="13">
        <v>5213.546677087912</v>
      </c>
      <c r="I41" s="13">
        <v>5122.9008352277169</v>
      </c>
      <c r="J41" s="13">
        <v>4892.4366775767494</v>
      </c>
      <c r="K41" s="13">
        <v>4317</v>
      </c>
      <c r="L41" s="13">
        <v>3057.7633345789809</v>
      </c>
      <c r="M41" s="13">
        <v>2707.4978364297485</v>
      </c>
      <c r="N41" s="13">
        <v>2679.0445595729543</v>
      </c>
      <c r="O41" s="13">
        <f>SUM(O38:O40)</f>
        <v>2515.1427387464246</v>
      </c>
      <c r="Q41" s="13">
        <v>5027.8557055744486</v>
      </c>
      <c r="R41" s="13">
        <v>4892.4366775767494</v>
      </c>
      <c r="S41" s="13">
        <v>2679.0445595729543</v>
      </c>
      <c r="W41" s="71"/>
      <c r="X41" s="71"/>
      <c r="Y41" s="71"/>
      <c r="Z41" s="71"/>
      <c r="AA41" s="71"/>
      <c r="AB41" s="71"/>
      <c r="AC41" s="71"/>
      <c r="AD41" s="71"/>
    </row>
    <row r="42" spans="2:30">
      <c r="B42" s="4"/>
      <c r="C42" s="14"/>
      <c r="D42" s="14"/>
      <c r="E42" s="14"/>
      <c r="F42" s="14"/>
      <c r="G42" s="14"/>
      <c r="H42" s="14"/>
      <c r="I42" s="14"/>
      <c r="J42" s="14"/>
      <c r="K42" s="14"/>
      <c r="L42" s="14"/>
      <c r="M42" s="14"/>
      <c r="N42" s="14"/>
      <c r="O42" s="14"/>
      <c r="Q42" s="14"/>
      <c r="R42" s="14"/>
      <c r="S42" s="14"/>
    </row>
    <row r="43" spans="2:30">
      <c r="B43" s="8" t="s">
        <v>70</v>
      </c>
      <c r="C43" s="14"/>
      <c r="D43" s="14"/>
      <c r="E43" s="14"/>
      <c r="F43" s="14"/>
      <c r="G43" s="14"/>
      <c r="H43" s="14"/>
      <c r="I43" s="14"/>
      <c r="J43" s="14"/>
      <c r="K43" s="14"/>
      <c r="L43" s="14"/>
      <c r="M43" s="14"/>
      <c r="N43" s="14"/>
      <c r="O43" s="14"/>
      <c r="Q43" s="14"/>
      <c r="R43" s="14"/>
      <c r="S43" s="14"/>
      <c r="T43" s="77"/>
    </row>
    <row r="44" spans="2:30">
      <c r="B44" s="9" t="s">
        <v>71</v>
      </c>
      <c r="C44" s="10">
        <v>445.75804753609947</v>
      </c>
      <c r="D44" s="11">
        <v>480.57385628963732</v>
      </c>
      <c r="E44" s="11">
        <v>493.91440082688206</v>
      </c>
      <c r="F44" s="11">
        <v>1901.2059630124461</v>
      </c>
      <c r="G44" s="11">
        <v>0</v>
      </c>
      <c r="H44" s="11">
        <v>0</v>
      </c>
      <c r="I44" s="11">
        <v>0</v>
      </c>
      <c r="J44" s="11">
        <v>0</v>
      </c>
      <c r="K44" s="11">
        <v>0</v>
      </c>
      <c r="L44" s="11">
        <v>0</v>
      </c>
      <c r="M44" s="11">
        <v>0</v>
      </c>
      <c r="N44" s="11">
        <v>0</v>
      </c>
      <c r="O44" s="11"/>
      <c r="P44" s="11"/>
      <c r="Q44" s="11">
        <v>1901.2059630124461</v>
      </c>
      <c r="R44" s="11">
        <v>0</v>
      </c>
      <c r="S44" s="11">
        <v>0</v>
      </c>
    </row>
    <row r="45" spans="2:30">
      <c r="B45" s="9" t="s">
        <v>72</v>
      </c>
      <c r="C45" s="10">
        <v>171.03611042588801</v>
      </c>
      <c r="D45" s="11">
        <v>249.72392416909423</v>
      </c>
      <c r="E45" s="11">
        <v>388.67636559986755</v>
      </c>
      <c r="F45" s="11">
        <v>472.56620113722062</v>
      </c>
      <c r="G45" s="11">
        <v>474.89218715767606</v>
      </c>
      <c r="H45" s="11">
        <v>617.81774799986317</v>
      </c>
      <c r="I45" s="11">
        <v>608.76091936418845</v>
      </c>
      <c r="J45" s="11">
        <v>669.85892127918191</v>
      </c>
      <c r="K45" s="11">
        <v>778.76987853770413</v>
      </c>
      <c r="L45" s="11">
        <v>852.88655452971307</v>
      </c>
      <c r="M45" s="11">
        <v>782.28090645501754</v>
      </c>
      <c r="N45" s="11">
        <v>850.25756664701589</v>
      </c>
      <c r="O45" s="11">
        <v>864.11176996829363</v>
      </c>
      <c r="P45" s="11"/>
      <c r="Q45" s="11">
        <v>472.56620113722062</v>
      </c>
      <c r="R45" s="11">
        <v>669.85892127918191</v>
      </c>
      <c r="S45" s="11">
        <v>850.25756664701589</v>
      </c>
    </row>
    <row r="46" spans="2:30">
      <c r="B46" s="9" t="s">
        <v>73</v>
      </c>
      <c r="C46" s="10">
        <v>2255.5446690844019</v>
      </c>
      <c r="D46" s="11">
        <v>1998.0186708536003</v>
      </c>
      <c r="E46" s="11">
        <v>2687.2249467378224</v>
      </c>
      <c r="F46" s="11">
        <v>4139.2697114595776</v>
      </c>
      <c r="G46" s="11">
        <v>4395</v>
      </c>
      <c r="H46" s="11">
        <v>4805.7698581643144</v>
      </c>
      <c r="I46" s="11">
        <v>5209.0923030482509</v>
      </c>
      <c r="J46" s="11">
        <v>7026.8406796380705</v>
      </c>
      <c r="K46" s="11">
        <v>7172.5002892122666</v>
      </c>
      <c r="L46" s="11">
        <v>6280.9218811791743</v>
      </c>
      <c r="M46" s="11">
        <v>4779.6120001105228</v>
      </c>
      <c r="N46" s="11">
        <v>6176.7716788572952</v>
      </c>
      <c r="O46" s="11">
        <v>6206.8165263620049</v>
      </c>
      <c r="P46" s="11"/>
      <c r="Q46" s="11">
        <v>4139.2697114595776</v>
      </c>
      <c r="R46" s="11">
        <v>7026.8406796380705</v>
      </c>
      <c r="S46" s="11">
        <v>6176.7716788572952</v>
      </c>
    </row>
    <row r="47" spans="2:30">
      <c r="B47" s="9" t="s">
        <v>74</v>
      </c>
      <c r="C47" s="10">
        <v>0</v>
      </c>
      <c r="D47" s="11">
        <v>0</v>
      </c>
      <c r="E47" s="11">
        <v>0</v>
      </c>
      <c r="F47" s="11">
        <v>0</v>
      </c>
      <c r="G47" s="11">
        <v>61.851290924233702</v>
      </c>
      <c r="H47" s="11">
        <v>79.214736190298154</v>
      </c>
      <c r="I47" s="11">
        <v>113.75755570237391</v>
      </c>
      <c r="J47" s="11">
        <v>0</v>
      </c>
      <c r="K47" s="11">
        <v>0</v>
      </c>
      <c r="L47" s="11">
        <v>0</v>
      </c>
      <c r="M47" s="11">
        <v>0</v>
      </c>
      <c r="N47" s="11">
        <v>0</v>
      </c>
      <c r="O47" s="11">
        <v>0</v>
      </c>
      <c r="P47" s="11"/>
      <c r="Q47" s="11">
        <v>0</v>
      </c>
      <c r="R47" s="11">
        <v>0</v>
      </c>
      <c r="S47" s="11">
        <v>0</v>
      </c>
    </row>
    <row r="48" spans="2:30">
      <c r="B48" s="9" t="s">
        <v>75</v>
      </c>
      <c r="C48" s="10">
        <v>118.5894219328555</v>
      </c>
      <c r="D48" s="11">
        <v>165.09114586540235</v>
      </c>
      <c r="E48" s="11">
        <v>364.25595165270948</v>
      </c>
      <c r="F48" s="11">
        <v>422.00893397088817</v>
      </c>
      <c r="G48" s="11">
        <v>556</v>
      </c>
      <c r="H48" s="11">
        <v>1004.5554935040657</v>
      </c>
      <c r="I48" s="11">
        <v>780.51799904314942</v>
      </c>
      <c r="J48" s="11">
        <v>894.42267954736155</v>
      </c>
      <c r="K48" s="11">
        <v>963.3632711850845</v>
      </c>
      <c r="L48" s="11">
        <v>970.62759236768397</v>
      </c>
      <c r="M48" s="11">
        <v>933.54348278593409</v>
      </c>
      <c r="N48" s="11">
        <v>1111.2214561796841</v>
      </c>
      <c r="O48" s="11">
        <v>1360.1044458443096</v>
      </c>
      <c r="P48" s="11"/>
      <c r="Q48" s="11">
        <v>422.00893397088817</v>
      </c>
      <c r="R48" s="11">
        <v>894.42267954736155</v>
      </c>
      <c r="S48" s="11">
        <v>1111.2214561796841</v>
      </c>
    </row>
    <row r="49" spans="2:30">
      <c r="B49" s="9" t="s">
        <v>76</v>
      </c>
      <c r="C49" s="10">
        <v>2.6883158666247846</v>
      </c>
      <c r="D49" s="11">
        <v>1.2716376249409929</v>
      </c>
      <c r="E49" s="11">
        <v>33.069112156432595</v>
      </c>
      <c r="F49" s="11">
        <v>9.5595949651923195</v>
      </c>
      <c r="G49" s="11">
        <v>4.1860561414210133</v>
      </c>
      <c r="H49" s="11">
        <v>16.789399710253292</v>
      </c>
      <c r="I49" s="11">
        <v>3.4022691028386567</v>
      </c>
      <c r="J49" s="11">
        <v>26.748415992017595</v>
      </c>
      <c r="K49" s="11">
        <v>9.5079779146995271</v>
      </c>
      <c r="L49" s="11">
        <v>8.5774192253259613</v>
      </c>
      <c r="M49" s="11">
        <v>7.9881923849171992</v>
      </c>
      <c r="N49" s="11">
        <v>60.101572438700252</v>
      </c>
      <c r="O49" s="11">
        <v>36.293834230519607</v>
      </c>
      <c r="P49" s="11"/>
      <c r="Q49" s="11">
        <v>9.5595949651923195</v>
      </c>
      <c r="R49" s="11">
        <v>26.748415992017595</v>
      </c>
      <c r="S49" s="11">
        <v>60.101572438700252</v>
      </c>
    </row>
    <row r="50" spans="2:30">
      <c r="B50" s="9" t="s">
        <v>77</v>
      </c>
      <c r="C50" s="10">
        <v>622.16600892848646</v>
      </c>
      <c r="D50" s="11">
        <v>870.48239317283424</v>
      </c>
      <c r="E50" s="11">
        <v>625.41165634948425</v>
      </c>
      <c r="F50" s="11">
        <v>2354.9071429598248</v>
      </c>
      <c r="G50" s="11">
        <v>1423.90761670917</v>
      </c>
      <c r="H50" s="11">
        <v>1524.0749493527433</v>
      </c>
      <c r="I50" s="11">
        <v>1861.670514797011</v>
      </c>
      <c r="J50" s="11">
        <v>2327.8099465950067</v>
      </c>
      <c r="K50" s="11">
        <v>1550.2112266944066</v>
      </c>
      <c r="L50" s="11">
        <v>2221.8075550291578</v>
      </c>
      <c r="M50" s="11">
        <v>1194.547126383849</v>
      </c>
      <c r="N50" s="11">
        <v>1938.2521927911296</v>
      </c>
      <c r="O50" s="11">
        <v>1686</v>
      </c>
      <c r="P50" s="11"/>
      <c r="Q50" s="11">
        <v>2354.9071429598248</v>
      </c>
      <c r="R50" s="11">
        <v>2327.8099465950067</v>
      </c>
      <c r="S50" s="11">
        <v>1938.2521927911296</v>
      </c>
    </row>
    <row r="51" spans="2:30">
      <c r="B51" s="12" t="s">
        <v>78</v>
      </c>
      <c r="C51" s="13">
        <v>3615.782573774356</v>
      </c>
      <c r="D51" s="13">
        <v>3765.1616279755094</v>
      </c>
      <c r="E51" s="13">
        <v>4592.5524333231988</v>
      </c>
      <c r="F51" s="13">
        <v>9299.5175475051492</v>
      </c>
      <c r="G51" s="13">
        <v>6916.1990625091748</v>
      </c>
      <c r="H51" s="13">
        <v>8048.2221849215384</v>
      </c>
      <c r="I51" s="13">
        <v>8577.2015610578128</v>
      </c>
      <c r="J51" s="13">
        <v>10945.680643051639</v>
      </c>
      <c r="K51" s="13">
        <v>10473</v>
      </c>
      <c r="L51" s="13">
        <v>10333.821002331055</v>
      </c>
      <c r="M51" s="13">
        <v>7696.9717081202407</v>
      </c>
      <c r="N51" s="13">
        <v>10135.604466913825</v>
      </c>
      <c r="O51" s="13">
        <f>SUM(O45:O50)</f>
        <v>10153.326576405127</v>
      </c>
      <c r="Q51" s="13">
        <v>9299.5175475051492</v>
      </c>
      <c r="R51" s="13">
        <v>10945.680643051639</v>
      </c>
      <c r="S51" s="13">
        <v>10135.604466913825</v>
      </c>
      <c r="W51" s="71"/>
      <c r="X51" s="71"/>
      <c r="Y51" s="71"/>
      <c r="Z51" s="71"/>
      <c r="AA51" s="71"/>
      <c r="AB51" s="71"/>
      <c r="AC51" s="71"/>
      <c r="AD51" s="71"/>
    </row>
    <row r="52" spans="2:30">
      <c r="B52" s="4"/>
      <c r="C52" s="14"/>
      <c r="D52" s="14"/>
      <c r="E52" s="14"/>
      <c r="F52" s="14"/>
      <c r="G52" s="14"/>
      <c r="H52" s="14"/>
      <c r="I52" s="14"/>
      <c r="J52" s="14"/>
      <c r="K52" s="14"/>
      <c r="L52" s="14"/>
      <c r="M52" s="14"/>
      <c r="N52" s="14"/>
      <c r="O52" s="14"/>
      <c r="Q52" s="14"/>
      <c r="R52" s="14"/>
      <c r="S52" s="14"/>
    </row>
    <row r="53" spans="2:30">
      <c r="B53" s="12" t="s">
        <v>79</v>
      </c>
      <c r="C53" s="13">
        <v>6715.1381503184812</v>
      </c>
      <c r="D53" s="13">
        <v>7066.2749347913959</v>
      </c>
      <c r="E53" s="13">
        <v>9252.538807406816</v>
      </c>
      <c r="F53" s="13">
        <v>14327.373253079597</v>
      </c>
      <c r="G53" s="13">
        <v>11579.004299743747</v>
      </c>
      <c r="H53" s="13">
        <v>13261.76886200945</v>
      </c>
      <c r="I53" s="13">
        <v>13700.102396285529</v>
      </c>
      <c r="J53" s="13">
        <v>15838.117320628389</v>
      </c>
      <c r="K53" s="13">
        <v>14791</v>
      </c>
      <c r="L53" s="13">
        <v>13391.584336910037</v>
      </c>
      <c r="M53" s="13">
        <v>10404.469544549989</v>
      </c>
      <c r="N53" s="13">
        <v>12814.649056921076</v>
      </c>
      <c r="O53" s="13">
        <f>O51+O41</f>
        <v>12668.469315151551</v>
      </c>
      <c r="Q53" s="13">
        <v>14327.373253079597</v>
      </c>
      <c r="R53" s="13">
        <v>15838.117320628389</v>
      </c>
      <c r="S53" s="13">
        <v>12814.649056921076</v>
      </c>
      <c r="W53" s="70"/>
      <c r="X53" s="70"/>
      <c r="Y53" s="70"/>
      <c r="Z53" s="70"/>
      <c r="AA53" s="70"/>
      <c r="AB53" s="70"/>
      <c r="AC53" s="70"/>
      <c r="AD53" s="70"/>
    </row>
    <row r="54" spans="2:30" ht="14.45" thickBot="1">
      <c r="B54" s="15" t="s">
        <v>80</v>
      </c>
      <c r="C54" s="16">
        <v>15533.833149825652</v>
      </c>
      <c r="D54" s="16">
        <v>21520.754264915711</v>
      </c>
      <c r="E54" s="16">
        <v>29460.610473762194</v>
      </c>
      <c r="F54" s="16">
        <v>90975.805729970423</v>
      </c>
      <c r="G54" s="16">
        <v>85172.346510490956</v>
      </c>
      <c r="H54" s="16">
        <v>84647.073219481041</v>
      </c>
      <c r="I54" s="16">
        <v>82983.879691236303</v>
      </c>
      <c r="J54" s="16">
        <v>83680.294261525283</v>
      </c>
      <c r="K54" s="16">
        <v>80256</v>
      </c>
      <c r="L54" s="16">
        <v>66741.626397649248</v>
      </c>
      <c r="M54" s="16">
        <v>59383.061791780674</v>
      </c>
      <c r="N54" s="16">
        <v>63742.188357130595</v>
      </c>
      <c r="O54" s="16">
        <f>O53+O34</f>
        <v>65558.037715193394</v>
      </c>
      <c r="Q54" s="16">
        <v>90975.805729970423</v>
      </c>
      <c r="R54" s="16">
        <v>83680.294261525283</v>
      </c>
      <c r="S54" s="16">
        <v>63742.188357130595</v>
      </c>
      <c r="W54" s="70"/>
      <c r="X54" s="70"/>
      <c r="Y54" s="70"/>
      <c r="Z54" s="70"/>
      <c r="AA54" s="70"/>
      <c r="AB54" s="70"/>
      <c r="AC54" s="70"/>
      <c r="AD54" s="70"/>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46820-D5E5-4BAE-9A54-DDEC3B14AF40}">
  <dimension ref="B5:I47"/>
  <sheetViews>
    <sheetView showGridLines="0" zoomScale="70" zoomScaleNormal="70" workbookViewId="0">
      <selection activeCell="I24" sqref="I24"/>
    </sheetView>
  </sheetViews>
  <sheetFormatPr defaultColWidth="9" defaultRowHeight="14.1"/>
  <cols>
    <col min="1" max="1" width="9" style="3"/>
    <col min="2" max="2" width="53.5703125" style="3" bestFit="1" customWidth="1"/>
    <col min="3" max="5" width="11" style="3" bestFit="1" customWidth="1"/>
    <col min="6" max="16384" width="9" style="3"/>
  </cols>
  <sheetData>
    <row r="5" spans="2:6" ht="15.6">
      <c r="B5" s="1" t="s">
        <v>81</v>
      </c>
      <c r="C5" s="2"/>
      <c r="D5" s="2"/>
      <c r="E5" s="2"/>
      <c r="F5" s="2"/>
    </row>
    <row r="6" spans="2:6">
      <c r="B6" s="4"/>
      <c r="C6" s="5"/>
      <c r="D6" s="5"/>
      <c r="E6" s="5"/>
      <c r="F6" s="5"/>
    </row>
    <row r="7" spans="2:6">
      <c r="B7" s="19" t="s">
        <v>38</v>
      </c>
      <c r="C7" s="23">
        <v>2020</v>
      </c>
      <c r="D7" s="23">
        <v>2021</v>
      </c>
      <c r="E7" s="23">
        <v>2022</v>
      </c>
      <c r="F7" s="42"/>
    </row>
    <row r="9" spans="2:6">
      <c r="B9" s="43" t="s">
        <v>82</v>
      </c>
    </row>
    <row r="10" spans="2:6">
      <c r="B10" s="44" t="s">
        <v>31</v>
      </c>
      <c r="C10" s="55">
        <v>-6174.7332673171777</v>
      </c>
      <c r="D10" s="55">
        <v>-9315.3458157873447</v>
      </c>
      <c r="E10" s="55">
        <v>-13697.024733204285</v>
      </c>
    </row>
    <row r="11" spans="2:6">
      <c r="B11" s="45" t="s">
        <v>83</v>
      </c>
      <c r="C11" s="26"/>
      <c r="D11" s="26"/>
      <c r="E11" s="26"/>
    </row>
    <row r="12" spans="2:6">
      <c r="B12" s="46" t="s">
        <v>84</v>
      </c>
      <c r="C12" s="26">
        <v>652.69659443266107</v>
      </c>
      <c r="D12" s="26">
        <v>-55.293732248219499</v>
      </c>
      <c r="E12" s="26">
        <v>-964.66790457971524</v>
      </c>
    </row>
    <row r="13" spans="2:6">
      <c r="B13" s="46" t="s">
        <v>85</v>
      </c>
      <c r="C13" s="26">
        <v>735.99060815192774</v>
      </c>
      <c r="D13" s="26">
        <v>1335.4095942684221</v>
      </c>
      <c r="E13" s="26">
        <v>2876.7532582769359</v>
      </c>
    </row>
    <row r="14" spans="2:6">
      <c r="B14" s="46" t="s">
        <v>86</v>
      </c>
      <c r="C14" s="26">
        <v>460.09091496982393</v>
      </c>
      <c r="D14" s="26">
        <v>607.64273059963921</v>
      </c>
      <c r="E14" s="26">
        <v>363.53986005335923</v>
      </c>
    </row>
    <row r="15" spans="2:6">
      <c r="B15" s="46"/>
      <c r="C15" s="26"/>
      <c r="D15" s="26"/>
      <c r="E15" s="26"/>
    </row>
    <row r="16" spans="2:6">
      <c r="B16" s="47" t="s">
        <v>87</v>
      </c>
      <c r="C16" s="26"/>
      <c r="D16" s="26"/>
      <c r="E16" s="26"/>
    </row>
    <row r="17" spans="2:9">
      <c r="B17" s="48" t="s">
        <v>88</v>
      </c>
      <c r="C17" s="26">
        <v>-1387.4558248720914</v>
      </c>
      <c r="D17" s="26">
        <v>-6735.7192576461639</v>
      </c>
      <c r="E17" s="26">
        <v>-7284.0734728791886</v>
      </c>
    </row>
    <row r="18" spans="2:9">
      <c r="B18" s="49" t="s">
        <v>89</v>
      </c>
      <c r="C18" s="26">
        <v>-2782.8007687716208</v>
      </c>
      <c r="D18" s="26">
        <v>-4697.3748485385022</v>
      </c>
      <c r="E18" s="26">
        <v>-1476.0257465418126</v>
      </c>
    </row>
    <row r="19" spans="2:9">
      <c r="B19" s="49" t="s">
        <v>90</v>
      </c>
      <c r="C19" s="26">
        <v>2187.7233284139625</v>
      </c>
      <c r="D19" s="26">
        <v>3359.9847137549664</v>
      </c>
      <c r="E19" s="26">
        <v>-633.27022414845271</v>
      </c>
    </row>
    <row r="20" spans="2:9">
      <c r="B20" s="49" t="s">
        <v>91</v>
      </c>
      <c r="C20" s="26">
        <v>1900.3374362793568</v>
      </c>
      <c r="D20" s="26">
        <v>-379.57044746661359</v>
      </c>
      <c r="E20" s="26">
        <v>-1354.1275826210317</v>
      </c>
    </row>
    <row r="21" spans="2:9">
      <c r="B21" s="50" t="s">
        <v>92</v>
      </c>
      <c r="C21" s="26"/>
      <c r="D21" s="26"/>
      <c r="E21" s="26"/>
    </row>
    <row r="22" spans="2:9">
      <c r="B22" s="49" t="s">
        <v>93</v>
      </c>
      <c r="C22" s="26">
        <v>-4.1487631160957381</v>
      </c>
      <c r="D22" s="26">
        <v>1.2792085766821195</v>
      </c>
      <c r="E22" s="26">
        <v>0</v>
      </c>
      <c r="H22" s="26"/>
      <c r="I22" s="26"/>
    </row>
    <row r="23" spans="2:9">
      <c r="B23" s="57" t="s">
        <v>94</v>
      </c>
      <c r="C23" s="58">
        <v>-4412.2997418292553</v>
      </c>
      <c r="D23" s="58">
        <v>-15878.987854487135</v>
      </c>
      <c r="E23" s="58">
        <v>-22168.896545644187</v>
      </c>
      <c r="H23" s="26"/>
      <c r="I23" s="26"/>
    </row>
    <row r="24" spans="2:9">
      <c r="B24" s="52"/>
      <c r="C24" s="26"/>
      <c r="D24" s="26"/>
      <c r="E24" s="26"/>
    </row>
    <row r="25" spans="2:9">
      <c r="B25" s="51" t="s">
        <v>95</v>
      </c>
      <c r="C25" s="26"/>
      <c r="D25" s="26"/>
      <c r="E25" s="26"/>
    </row>
    <row r="26" spans="2:9">
      <c r="B26" s="59" t="s">
        <v>96</v>
      </c>
      <c r="C26" s="34">
        <v>-268.92495275615454</v>
      </c>
      <c r="D26" s="34">
        <v>-574.24017945914898</v>
      </c>
      <c r="E26" s="34">
        <v>-2145</v>
      </c>
    </row>
    <row r="27" spans="2:9">
      <c r="B27" s="52" t="s">
        <v>97</v>
      </c>
      <c r="C27" s="26">
        <v>-404.34600617113279</v>
      </c>
      <c r="D27" s="26">
        <v>-495.42064540653939</v>
      </c>
      <c r="E27" s="26">
        <v>-341</v>
      </c>
    </row>
    <row r="28" spans="2:9" hidden="1">
      <c r="B28" s="52" t="s">
        <v>98</v>
      </c>
      <c r="C28" s="26">
        <v>0</v>
      </c>
      <c r="D28" s="26">
        <v>0</v>
      </c>
      <c r="E28" s="26"/>
    </row>
    <row r="29" spans="2:9">
      <c r="B29" s="52" t="s">
        <v>99</v>
      </c>
      <c r="C29" s="26">
        <v>-1255.1182325291968</v>
      </c>
      <c r="D29" s="26">
        <v>0</v>
      </c>
      <c r="E29" s="26">
        <v>0</v>
      </c>
    </row>
    <row r="30" spans="2:9" hidden="1">
      <c r="B30" s="52" t="s">
        <v>100</v>
      </c>
      <c r="C30" s="26">
        <v>0</v>
      </c>
      <c r="D30" s="26">
        <v>0</v>
      </c>
      <c r="E30" s="26"/>
    </row>
    <row r="31" spans="2:9">
      <c r="B31" s="52" t="s">
        <v>101</v>
      </c>
      <c r="C31" s="26">
        <v>14.015807922737395</v>
      </c>
      <c r="D31" s="26">
        <v>101.79259337314804</v>
      </c>
      <c r="E31" s="26">
        <v>258.02618215322008</v>
      </c>
    </row>
    <row r="32" spans="2:9">
      <c r="B32" s="57" t="s">
        <v>102</v>
      </c>
      <c r="C32" s="58">
        <v>-1914.3733835337468</v>
      </c>
      <c r="D32" s="58">
        <v>-967.86823149254042</v>
      </c>
      <c r="E32" s="58">
        <v>-2227.9738178467801</v>
      </c>
    </row>
    <row r="33" spans="2:5">
      <c r="B33" s="52"/>
      <c r="C33" s="26"/>
      <c r="D33" s="26"/>
      <c r="E33" s="26"/>
    </row>
    <row r="34" spans="2:5">
      <c r="B34" s="51" t="s">
        <v>103</v>
      </c>
      <c r="C34" s="26"/>
      <c r="D34" s="26"/>
      <c r="E34" s="26"/>
    </row>
    <row r="35" spans="2:5">
      <c r="B35" s="60" t="s">
        <v>104</v>
      </c>
      <c r="C35" s="34">
        <v>69162.280727958787</v>
      </c>
      <c r="D35" s="34">
        <v>198.29255765149671</v>
      </c>
      <c r="E35" s="34">
        <v>312.05078569379623</v>
      </c>
    </row>
    <row r="36" spans="2:5">
      <c r="B36" s="52" t="s">
        <v>105</v>
      </c>
      <c r="C36" s="26">
        <v>184.24763377122613</v>
      </c>
      <c r="D36" s="26">
        <v>0</v>
      </c>
      <c r="E36" s="26">
        <v>0</v>
      </c>
    </row>
    <row r="37" spans="2:5">
      <c r="B37" s="52" t="s">
        <v>106</v>
      </c>
      <c r="C37" s="26">
        <v>-3641.3260271671811</v>
      </c>
      <c r="D37" s="26">
        <v>0</v>
      </c>
      <c r="E37" s="26">
        <v>0</v>
      </c>
    </row>
    <row r="38" spans="2:5">
      <c r="B38" s="53" t="s">
        <v>107</v>
      </c>
      <c r="C38" s="26">
        <v>-177.29707263072709</v>
      </c>
      <c r="D38" s="26">
        <v>-1901.20596301245</v>
      </c>
      <c r="E38" s="26">
        <v>0</v>
      </c>
    </row>
    <row r="39" spans="2:5">
      <c r="B39" s="52" t="s">
        <v>108</v>
      </c>
      <c r="C39" s="26">
        <v>-301.99886575740697</v>
      </c>
      <c r="D39" s="26">
        <v>-636.3532401007551</v>
      </c>
      <c r="E39" s="26">
        <v>-697.63570619114068</v>
      </c>
    </row>
    <row r="40" spans="2:5">
      <c r="B40" s="52" t="s">
        <v>109</v>
      </c>
      <c r="C40" s="26">
        <v>-148.94023063284956</v>
      </c>
      <c r="D40" s="26">
        <v>-216.69551086709416</v>
      </c>
      <c r="E40" s="26">
        <v>-200.77734696551073</v>
      </c>
    </row>
    <row r="41" spans="2:5">
      <c r="B41" s="52" t="s">
        <v>110</v>
      </c>
      <c r="C41" s="26">
        <v>-106.28405814541755</v>
      </c>
      <c r="D41" s="26">
        <v>-4.0637165426398205</v>
      </c>
      <c r="E41" s="26">
        <v>0</v>
      </c>
    </row>
    <row r="42" spans="2:5">
      <c r="B42" s="57" t="s">
        <v>111</v>
      </c>
      <c r="C42" s="58">
        <v>64970.682107396446</v>
      </c>
      <c r="D42" s="58">
        <v>-2560.0258728714421</v>
      </c>
      <c r="E42" s="58">
        <v>-586.36226746285524</v>
      </c>
    </row>
    <row r="43" spans="2:5">
      <c r="B43" s="54"/>
      <c r="C43" s="26"/>
      <c r="D43" s="26"/>
      <c r="E43" s="26"/>
    </row>
    <row r="44" spans="2:5">
      <c r="B44" s="51" t="s">
        <v>112</v>
      </c>
      <c r="C44" s="56">
        <v>58644.00898203344</v>
      </c>
      <c r="D44" s="56">
        <v>-19406.881958851118</v>
      </c>
      <c r="E44" s="56">
        <v>-24983.232630953826</v>
      </c>
    </row>
    <row r="45" spans="2:5">
      <c r="B45" s="54" t="s">
        <v>113</v>
      </c>
      <c r="C45" s="26">
        <v>5589.4496645900481</v>
      </c>
      <c r="D45" s="26">
        <v>62943.338862714765</v>
      </c>
      <c r="E45" s="26">
        <v>42174.284326598179</v>
      </c>
    </row>
    <row r="46" spans="2:5">
      <c r="B46" s="54" t="s">
        <v>114</v>
      </c>
      <c r="C46" s="26">
        <v>-1290.1197839087299</v>
      </c>
      <c r="D46" s="26">
        <v>-1362.17257726548</v>
      </c>
      <c r="E46" s="26">
        <v>-3917.02232756182</v>
      </c>
    </row>
    <row r="47" spans="2:5">
      <c r="B47" s="61" t="s">
        <v>115</v>
      </c>
      <c r="C47" s="40">
        <v>62943.338862714758</v>
      </c>
      <c r="D47" s="40">
        <v>42174.284326598165</v>
      </c>
      <c r="E47" s="40">
        <v>13274.029368082534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422B2-E1B2-4717-9F5A-FAB8CA1301B3}">
  <dimension ref="A5:W40"/>
  <sheetViews>
    <sheetView showGridLines="0" topLeftCell="B7" zoomScale="90" zoomScaleNormal="90" workbookViewId="0">
      <selection activeCell="S9" sqref="S9"/>
    </sheetView>
  </sheetViews>
  <sheetFormatPr defaultRowHeight="14.45"/>
  <cols>
    <col min="2" max="2" width="40" style="3" customWidth="1"/>
    <col min="3" max="3" width="9.7109375" bestFit="1" customWidth="1"/>
    <col min="15" max="15" width="9.42578125" bestFit="1" customWidth="1"/>
    <col min="16" max="16" width="3.5703125" customWidth="1"/>
    <col min="17" max="17" width="10.42578125" bestFit="1" customWidth="1"/>
    <col min="21" max="22" width="10.7109375" customWidth="1"/>
  </cols>
  <sheetData>
    <row r="5" spans="2:23" ht="15.6">
      <c r="B5" s="32" t="s">
        <v>116</v>
      </c>
    </row>
    <row r="6" spans="2:23">
      <c r="M6" s="80"/>
      <c r="N6" s="80"/>
      <c r="O6" s="80"/>
    </row>
    <row r="7" spans="2:23">
      <c r="B7" s="19" t="s">
        <v>1</v>
      </c>
      <c r="C7" s="23" t="s">
        <v>2</v>
      </c>
      <c r="D7" s="23" t="s">
        <v>3</v>
      </c>
      <c r="E7" s="23" t="s">
        <v>4</v>
      </c>
      <c r="F7" s="23" t="s">
        <v>5</v>
      </c>
      <c r="G7" s="23" t="s">
        <v>6</v>
      </c>
      <c r="H7" s="23" t="s">
        <v>7</v>
      </c>
      <c r="I7" s="23" t="s">
        <v>8</v>
      </c>
      <c r="J7" s="23" t="s">
        <v>9</v>
      </c>
      <c r="K7" s="23" t="s">
        <v>10</v>
      </c>
      <c r="L7" s="23" t="s">
        <v>11</v>
      </c>
      <c r="M7" s="23" t="s">
        <v>12</v>
      </c>
      <c r="N7" s="23" t="s">
        <v>13</v>
      </c>
      <c r="O7" s="23" t="s">
        <v>14</v>
      </c>
      <c r="Q7" s="23">
        <v>2020</v>
      </c>
      <c r="R7" s="23">
        <v>2021</v>
      </c>
      <c r="S7" s="23">
        <v>2022</v>
      </c>
    </row>
    <row r="8" spans="2:23">
      <c r="B8" s="64" t="s">
        <v>117</v>
      </c>
    </row>
    <row r="9" spans="2:23">
      <c r="B9" s="62" t="s">
        <v>118</v>
      </c>
      <c r="C9" s="63">
        <v>4292.8333230867493</v>
      </c>
      <c r="D9" s="63">
        <v>2782.9130981362287</v>
      </c>
      <c r="E9" s="63">
        <v>3521.2439319534674</v>
      </c>
      <c r="F9" s="63">
        <v>6677.4521907228182</v>
      </c>
      <c r="G9" s="63">
        <v>4320.2702718415903</v>
      </c>
      <c r="H9" s="63">
        <v>5429.85220994268</v>
      </c>
      <c r="I9" s="63">
        <v>7302.0070734851997</v>
      </c>
      <c r="J9" s="63">
        <v>6524.8028076338396</v>
      </c>
      <c r="K9" s="63">
        <v>6134.1846144793963</v>
      </c>
      <c r="L9" s="63">
        <v>4374.1460522748375</v>
      </c>
      <c r="M9" s="63">
        <v>6373</v>
      </c>
      <c r="N9" s="63">
        <v>6155.2763709472119</v>
      </c>
      <c r="O9" s="63">
        <v>6401.3492917736403</v>
      </c>
      <c r="P9" s="37"/>
      <c r="Q9" s="63">
        <v>17274.442543899262</v>
      </c>
      <c r="R9" s="63">
        <v>23576.93236290331</v>
      </c>
      <c r="S9" s="63">
        <v>23036.65086632255</v>
      </c>
      <c r="U9" s="81"/>
      <c r="V9" s="81"/>
      <c r="W9" s="81"/>
    </row>
    <row r="10" spans="2:23">
      <c r="B10" s="25" t="s">
        <v>18</v>
      </c>
      <c r="C10" s="26">
        <v>1360.8044536227126</v>
      </c>
      <c r="D10" s="26">
        <v>974.28919448526744</v>
      </c>
      <c r="E10" s="26">
        <v>1480.3006759195969</v>
      </c>
      <c r="F10" s="26">
        <v>2596.1536960710523</v>
      </c>
      <c r="G10" s="26">
        <v>1887.9792786120329</v>
      </c>
      <c r="H10" s="26">
        <v>1987.9509102716988</v>
      </c>
      <c r="I10" s="26">
        <v>2696.3669487070051</v>
      </c>
      <c r="J10" s="26">
        <v>3029.1585360283943</v>
      </c>
      <c r="K10" s="26">
        <v>2763.0045250658632</v>
      </c>
      <c r="L10" s="26">
        <v>1845.0255564614126</v>
      </c>
      <c r="M10" s="26">
        <v>2607.1805193344826</v>
      </c>
      <c r="N10" s="26">
        <v>2655.4078806902899</v>
      </c>
      <c r="O10" s="26">
        <v>3267.5366393658664</v>
      </c>
      <c r="Q10" s="26">
        <v>6411.5480200986294</v>
      </c>
      <c r="R10" s="26">
        <v>9601.4556736191298</v>
      </c>
      <c r="S10" s="26">
        <v>9870.6184815520483</v>
      </c>
      <c r="U10" s="81"/>
      <c r="V10" s="81"/>
      <c r="W10" s="81"/>
    </row>
    <row r="11" spans="2:23">
      <c r="B11" s="27" t="s">
        <v>119</v>
      </c>
      <c r="C11" s="28">
        <v>2932.0288694640367</v>
      </c>
      <c r="D11" s="28">
        <v>1808.6239036509612</v>
      </c>
      <c r="E11" s="28">
        <v>2040.9432560338705</v>
      </c>
      <c r="F11" s="28">
        <v>4081.2984946517658</v>
      </c>
      <c r="G11" s="28">
        <v>2432.2909932295602</v>
      </c>
      <c r="H11" s="28">
        <v>3441.9012996709812</v>
      </c>
      <c r="I11" s="28">
        <v>4605.6401247781923</v>
      </c>
      <c r="J11" s="28">
        <v>3495.6442716054444</v>
      </c>
      <c r="K11" s="28">
        <v>3371.1800894135331</v>
      </c>
      <c r="L11" s="28">
        <f>+L9-L10</f>
        <v>2529.1204958134249</v>
      </c>
      <c r="M11" s="28">
        <f>+M9-M10</f>
        <v>3765.8194806655174</v>
      </c>
      <c r="N11" s="28">
        <f>+N9-N10</f>
        <v>3499.8684902569221</v>
      </c>
      <c r="O11" s="28">
        <f>+O9-O10</f>
        <v>3133.8126524077738</v>
      </c>
      <c r="Q11" s="28">
        <v>10862.894523800633</v>
      </c>
      <c r="R11" s="28">
        <v>13975.47668928418</v>
      </c>
      <c r="S11" s="28">
        <v>13166.032384770502</v>
      </c>
      <c r="U11" s="81"/>
    </row>
    <row r="12" spans="2:23">
      <c r="B12" s="29" t="s">
        <v>21</v>
      </c>
      <c r="C12" s="30">
        <v>0.68300552311119545</v>
      </c>
      <c r="D12" s="30">
        <v>0.64990311945501711</v>
      </c>
      <c r="E12" s="30">
        <v>0.57960859726682556</v>
      </c>
      <c r="F12" s="30">
        <v>0.61120594772988934</v>
      </c>
      <c r="G12" s="30">
        <v>0.56299509988590424</v>
      </c>
      <c r="H12" s="30">
        <v>0.63388489531417935</v>
      </c>
      <c r="I12" s="30">
        <v>0.63073619053342711</v>
      </c>
      <c r="J12" s="30">
        <v>0.5357471136929437</v>
      </c>
      <c r="K12" s="30">
        <v>0.54957264922481353</v>
      </c>
      <c r="L12" s="30">
        <f>+L11/L9</f>
        <v>0.57819754200894125</v>
      </c>
      <c r="M12" s="30">
        <f>+M11/M9</f>
        <v>0.59090216235140713</v>
      </c>
      <c r="N12" s="30">
        <f>+N11/N9</f>
        <v>0.56859648199977419</v>
      </c>
      <c r="O12" s="30">
        <f>+O11/O9</f>
        <v>0.48955501560194964</v>
      </c>
      <c r="Q12" s="30">
        <v>0.62884197253803897</v>
      </c>
      <c r="R12" s="30">
        <v>0.59276060490692317</v>
      </c>
      <c r="S12" s="30">
        <v>0.57152545572577229</v>
      </c>
    </row>
    <row r="14" spans="2:23">
      <c r="B14" s="64" t="s">
        <v>120</v>
      </c>
    </row>
    <row r="15" spans="2:23">
      <c r="B15" s="62" t="s">
        <v>118</v>
      </c>
      <c r="C15" s="63">
        <v>162.42583875283029</v>
      </c>
      <c r="D15" s="63">
        <v>252.54613838817073</v>
      </c>
      <c r="E15" s="63">
        <v>430.42716552415203</v>
      </c>
      <c r="F15" s="63">
        <v>582.06899554188055</v>
      </c>
      <c r="G15" s="63">
        <v>1115.51207133821</v>
      </c>
      <c r="H15" s="63">
        <v>1157.50441309797</v>
      </c>
      <c r="I15" s="63">
        <v>1375.9067637799501</v>
      </c>
      <c r="J15" s="63">
        <v>3261.8334762849599</v>
      </c>
      <c r="K15" s="63">
        <v>2240.3211052427018</v>
      </c>
      <c r="L15" s="63">
        <v>1993.9523242949713</v>
      </c>
      <c r="M15" s="63">
        <v>3231.6766473017087</v>
      </c>
      <c r="N15" s="63">
        <v>2846.604892136992</v>
      </c>
      <c r="O15" s="63">
        <v>1734.6100781928758</v>
      </c>
      <c r="P15" s="37"/>
      <c r="Q15" s="63">
        <v>1427.4681382070335</v>
      </c>
      <c r="R15" s="63">
        <v>6910.7567245010814</v>
      </c>
      <c r="S15" s="63">
        <v>10312.554968976374</v>
      </c>
      <c r="U15" s="81"/>
    </row>
    <row r="16" spans="2:23">
      <c r="B16" s="25" t="s">
        <v>18</v>
      </c>
      <c r="C16" s="26">
        <v>81.14906336051429</v>
      </c>
      <c r="D16" s="26">
        <v>99.127321716005355</v>
      </c>
      <c r="E16" s="26">
        <v>172.10525754690062</v>
      </c>
      <c r="F16" s="26">
        <v>256.11035803842742</v>
      </c>
      <c r="G16" s="26">
        <v>483.06774749803958</v>
      </c>
      <c r="H16" s="26">
        <v>429.43413725934511</v>
      </c>
      <c r="I16" s="26">
        <v>511.48747887550945</v>
      </c>
      <c r="J16" s="26">
        <v>1267.623308121651</v>
      </c>
      <c r="K16" s="26">
        <v>887.15772611952787</v>
      </c>
      <c r="L16" s="26" t="s">
        <v>121</v>
      </c>
      <c r="M16" s="26">
        <v>1294.9698980149633</v>
      </c>
      <c r="N16" s="26">
        <v>1140.5171549635943</v>
      </c>
      <c r="O16" s="26">
        <f>536.179956852371+2</f>
        <v>538.17995685237099</v>
      </c>
      <c r="Q16" s="26">
        <v>608.49200066184767</v>
      </c>
      <c r="R16" s="26">
        <v>2691.6126717545449</v>
      </c>
      <c r="S16" s="26">
        <v>4254.4983514780997</v>
      </c>
      <c r="U16" s="81"/>
    </row>
    <row r="17" spans="2:21">
      <c r="B17" s="27" t="s">
        <v>119</v>
      </c>
      <c r="C17" s="28">
        <v>81.276775392315997</v>
      </c>
      <c r="D17" s="28">
        <v>153.41881667216538</v>
      </c>
      <c r="E17" s="28">
        <v>258.32190797725139</v>
      </c>
      <c r="F17" s="28">
        <v>325.95863750345313</v>
      </c>
      <c r="G17" s="28">
        <v>632.44432384017045</v>
      </c>
      <c r="H17" s="28">
        <v>728.07027583862032</v>
      </c>
      <c r="I17" s="28">
        <v>864.41928490443729</v>
      </c>
      <c r="J17" s="28">
        <v>1994.2101681633089</v>
      </c>
      <c r="K17" s="28">
        <v>1353.1633791231739</v>
      </c>
      <c r="L17" s="28">
        <v>1062.1268251586885</v>
      </c>
      <c r="M17" s="28">
        <f>+M15-M16</f>
        <v>1936.7067492867454</v>
      </c>
      <c r="N17" s="28">
        <f>+N15-N16</f>
        <v>1706.0877371733977</v>
      </c>
      <c r="O17" s="28">
        <f>+O15-O16</f>
        <v>1196.4301213405047</v>
      </c>
      <c r="Q17" s="28">
        <v>818.97613754518579</v>
      </c>
      <c r="R17" s="28">
        <v>4219.1440527465365</v>
      </c>
      <c r="S17" s="28">
        <v>6058.0566174982741</v>
      </c>
      <c r="U17" s="81"/>
    </row>
    <row r="18" spans="2:21">
      <c r="B18" s="29" t="s">
        <v>21</v>
      </c>
      <c r="C18" s="30">
        <v>0.50039313951764797</v>
      </c>
      <c r="D18" s="30">
        <v>0.60748826987152826</v>
      </c>
      <c r="E18" s="30">
        <v>0.60015242686339343</v>
      </c>
      <c r="F18" s="30">
        <v>0.56000000000000005</v>
      </c>
      <c r="G18" s="30">
        <v>0.56695426261184834</v>
      </c>
      <c r="H18" s="30">
        <v>0.629</v>
      </c>
      <c r="I18" s="30">
        <v>0.62825425941629187</v>
      </c>
      <c r="J18" s="30">
        <v>0.61137706221428545</v>
      </c>
      <c r="K18" s="30">
        <v>0.60400420991283787</v>
      </c>
      <c r="L18" s="30">
        <f>+L17/L15</f>
        <v>0.53267413278511511</v>
      </c>
      <c r="M18" s="30">
        <f>+M17/M15</f>
        <v>0.59928853058482834</v>
      </c>
      <c r="N18" s="30">
        <f>+N17/N15</f>
        <v>0.59934125100607494</v>
      </c>
      <c r="O18" s="30">
        <f>+O17/O15</f>
        <v>0.68974009570320882</v>
      </c>
      <c r="Q18" s="30">
        <v>0.57372638703786272</v>
      </c>
      <c r="R18" s="30">
        <v>0.61051838763013833</v>
      </c>
      <c r="S18" s="30">
        <v>0.58744478315247206</v>
      </c>
    </row>
    <row r="19" spans="2:21">
      <c r="F19" s="35"/>
      <c r="G19" s="35"/>
      <c r="H19" s="35"/>
      <c r="I19" s="35"/>
      <c r="J19" s="35"/>
      <c r="K19" s="35"/>
      <c r="L19" s="35"/>
      <c r="M19" s="35"/>
      <c r="N19" s="35"/>
      <c r="O19" s="35"/>
    </row>
    <row r="20" spans="2:21">
      <c r="B20" s="64" t="s">
        <v>122</v>
      </c>
      <c r="L20" s="30"/>
      <c r="M20" s="30"/>
      <c r="N20" s="30"/>
      <c r="O20" s="30"/>
    </row>
    <row r="21" spans="2:21">
      <c r="B21" s="62" t="s">
        <v>118</v>
      </c>
      <c r="C21" s="63">
        <v>601.47753926450855</v>
      </c>
      <c r="D21" s="63">
        <v>585.41332393549487</v>
      </c>
      <c r="E21" s="63">
        <v>488.0911096548565</v>
      </c>
      <c r="F21" s="63">
        <v>516.09409089744656</v>
      </c>
      <c r="G21" s="63">
        <v>971.17130178364198</v>
      </c>
      <c r="H21" s="63">
        <v>1015.44488097849</v>
      </c>
      <c r="I21" s="63">
        <v>428.75537580667401</v>
      </c>
      <c r="J21" s="63">
        <v>768.69042849514994</v>
      </c>
      <c r="K21" s="63">
        <v>687.27380542234448</v>
      </c>
      <c r="L21" s="63">
        <v>482.77506994341149</v>
      </c>
      <c r="M21" s="63">
        <v>447.00971464636609</v>
      </c>
      <c r="N21" s="63">
        <v>457.49201162486406</v>
      </c>
      <c r="O21" s="63">
        <v>615.60459981061899</v>
      </c>
      <c r="P21" s="37"/>
      <c r="Q21" s="63">
        <v>2191.0760637523067</v>
      </c>
      <c r="R21" s="63">
        <v>3184.0619870639548</v>
      </c>
      <c r="S21" s="63">
        <v>2074.5506592752886</v>
      </c>
      <c r="U21" s="81"/>
    </row>
    <row r="22" spans="2:21">
      <c r="B22" s="25" t="s">
        <v>18</v>
      </c>
      <c r="C22" s="26">
        <v>145.44911185746238</v>
      </c>
      <c r="D22" s="26">
        <v>215.70410805514729</v>
      </c>
      <c r="E22" s="26">
        <v>91.952113762600305</v>
      </c>
      <c r="F22" s="26">
        <v>103.80277540259124</v>
      </c>
      <c r="G22" s="26">
        <v>225.01602476019701</v>
      </c>
      <c r="H22" s="26">
        <v>255.89211000657934</v>
      </c>
      <c r="I22" s="26">
        <v>76.348726512299052</v>
      </c>
      <c r="J22" s="26">
        <v>190.60354623485867</v>
      </c>
      <c r="K22" s="26">
        <v>84.420955549108143</v>
      </c>
      <c r="L22" s="26">
        <v>94.815377034748579</v>
      </c>
      <c r="M22" s="26">
        <v>93.659121512325157</v>
      </c>
      <c r="N22" s="26">
        <v>67.260320802334434</v>
      </c>
      <c r="O22" s="26">
        <v>81.100080047638116</v>
      </c>
      <c r="Q22" s="26">
        <v>556.90810907780121</v>
      </c>
      <c r="R22" s="26">
        <v>747.86040751393409</v>
      </c>
      <c r="S22" s="26">
        <v>340.15577489851631</v>
      </c>
      <c r="U22" s="81"/>
    </row>
    <row r="23" spans="2:21">
      <c r="B23" s="27" t="s">
        <v>119</v>
      </c>
      <c r="C23" s="28">
        <v>456.02842740704614</v>
      </c>
      <c r="D23" s="28">
        <v>369.70921588034759</v>
      </c>
      <c r="E23" s="28">
        <v>396.13899589225616</v>
      </c>
      <c r="F23" s="28">
        <v>412.29131549485533</v>
      </c>
      <c r="G23" s="28">
        <v>746.15527702344457</v>
      </c>
      <c r="H23" s="28">
        <v>759.55277097191038</v>
      </c>
      <c r="I23" s="28">
        <v>352.40664929437457</v>
      </c>
      <c r="J23" s="28">
        <v>578.08688226029096</v>
      </c>
      <c r="K23" s="28">
        <v>602.85284987323632</v>
      </c>
      <c r="L23" s="28">
        <f>+L21-L22</f>
        <v>387.95969290866293</v>
      </c>
      <c r="M23" s="28">
        <f>+M21-M22</f>
        <v>353.35059313404093</v>
      </c>
      <c r="N23" s="28">
        <f>+N21-N22</f>
        <v>390.23169082252963</v>
      </c>
      <c r="O23" s="28">
        <f>+O21-O22</f>
        <v>534.50451976298086</v>
      </c>
      <c r="Q23" s="28">
        <v>1634.1679546745054</v>
      </c>
      <c r="R23" s="28">
        <v>2436.2015795500206</v>
      </c>
      <c r="S23" s="28">
        <v>1734.3948843767723</v>
      </c>
      <c r="U23" s="81"/>
    </row>
    <row r="24" spans="2:21">
      <c r="B24" s="29" t="s">
        <v>21</v>
      </c>
      <c r="C24" s="30">
        <v>0.75818031038146705</v>
      </c>
      <c r="D24" s="30">
        <v>0.63153536273302324</v>
      </c>
      <c r="E24" s="30">
        <v>0.81160871004673207</v>
      </c>
      <c r="F24" s="30">
        <v>0.79886850627937545</v>
      </c>
      <c r="G24" s="30">
        <v>0.76830449546137203</v>
      </c>
      <c r="H24" s="30">
        <v>0.74800000000000011</v>
      </c>
      <c r="I24" s="30">
        <v>0.8219294011914039</v>
      </c>
      <c r="J24" s="30">
        <v>0.75204121299129545</v>
      </c>
      <c r="K24" s="30">
        <v>0.87716546901241255</v>
      </c>
      <c r="L24" s="30">
        <f>+L23/L21</f>
        <v>0.80360341090963472</v>
      </c>
      <c r="M24" s="30">
        <f>+M23/M21</f>
        <v>0.79047631753054892</v>
      </c>
      <c r="N24" s="30">
        <f>+N23/N21</f>
        <v>0.85298033825017516</v>
      </c>
      <c r="O24" s="30">
        <f>+O23/O21</f>
        <v>0.86825946383021291</v>
      </c>
      <c r="Q24" s="30">
        <v>0.74582894757013884</v>
      </c>
      <c r="R24" s="30">
        <v>0.76512379138587649</v>
      </c>
      <c r="S24" s="30">
        <v>0.83603399927705579</v>
      </c>
    </row>
    <row r="25" spans="2:21">
      <c r="B25" s="29"/>
      <c r="C25" s="30"/>
      <c r="D25" s="30"/>
      <c r="E25" s="30"/>
      <c r="F25" s="30"/>
      <c r="G25" s="30"/>
      <c r="H25" s="30"/>
      <c r="I25" s="30"/>
      <c r="J25" s="30"/>
      <c r="K25" s="30"/>
      <c r="L25" s="30"/>
      <c r="M25" s="30"/>
      <c r="N25" s="30"/>
      <c r="O25" s="30"/>
      <c r="Q25" s="30"/>
      <c r="R25" s="30"/>
      <c r="S25" s="30"/>
    </row>
    <row r="26" spans="2:21">
      <c r="B26" s="64" t="s">
        <v>123</v>
      </c>
    </row>
    <row r="27" spans="2:21">
      <c r="B27" s="62" t="s">
        <v>16</v>
      </c>
      <c r="C27" s="63">
        <v>36.651666940665372</v>
      </c>
      <c r="D27" s="63">
        <v>24.883986340492399</v>
      </c>
      <c r="E27" s="63">
        <v>191.79087875864215</v>
      </c>
      <c r="F27" s="63">
        <v>-129.9274314178092</v>
      </c>
      <c r="G27" s="63">
        <v>0</v>
      </c>
      <c r="H27" s="63">
        <v>28.4207415115117</v>
      </c>
      <c r="I27" s="63">
        <v>-0.36927926376269582</v>
      </c>
      <c r="J27" s="63">
        <v>-0.14145112373650193</v>
      </c>
      <c r="K27" s="63">
        <v>-0.14145112373650193</v>
      </c>
      <c r="L27" s="63">
        <v>-0.14145112373650193</v>
      </c>
      <c r="M27" s="63">
        <v>-0.14145112373650193</v>
      </c>
      <c r="N27" s="63">
        <v>-0.14145112373650193</v>
      </c>
      <c r="O27" s="63">
        <v>-0.14145112373650193</v>
      </c>
      <c r="P27" s="37"/>
      <c r="Q27" s="63">
        <v>123.39910062199073</v>
      </c>
      <c r="R27" s="63">
        <v>27.910011124012502</v>
      </c>
      <c r="S27" s="63">
        <v>0</v>
      </c>
    </row>
    <row r="28" spans="2:21">
      <c r="B28" s="29"/>
      <c r="C28" s="30"/>
      <c r="D28" s="30"/>
      <c r="E28" s="30"/>
      <c r="F28" s="30"/>
      <c r="G28" s="30"/>
      <c r="H28" s="30"/>
      <c r="I28" s="30"/>
      <c r="J28" s="30"/>
      <c r="K28" s="30"/>
      <c r="L28" s="30"/>
      <c r="M28" s="30"/>
      <c r="N28" s="30"/>
      <c r="O28" s="30"/>
    </row>
    <row r="29" spans="2:21" s="38" customFormat="1">
      <c r="B29" s="39" t="s">
        <v>17</v>
      </c>
      <c r="C29" s="40">
        <v>5093.3883680447543</v>
      </c>
      <c r="D29" s="40">
        <v>3645.7565468003863</v>
      </c>
      <c r="E29" s="40">
        <v>4631.5530858911179</v>
      </c>
      <c r="F29" s="40">
        <v>7645.6878457443354</v>
      </c>
      <c r="G29" s="40">
        <v>6406.9536449634452</v>
      </c>
      <c r="H29" s="40">
        <v>7631.2222455306464</v>
      </c>
      <c r="I29" s="40">
        <v>9106.2999338080554</v>
      </c>
      <c r="J29" s="40">
        <v>10555.185261290211</v>
      </c>
      <c r="K29" s="40">
        <v>9061.7795251444422</v>
      </c>
      <c r="L29" s="40">
        <f>+L27+L21+L15+L9</f>
        <v>6850.7319953894839</v>
      </c>
      <c r="M29" s="40">
        <f>+M27+M21+M15+M9</f>
        <v>10051.544910824337</v>
      </c>
      <c r="N29" s="40">
        <f>+N27+N21+N15+N9</f>
        <v>9459.2318235853309</v>
      </c>
      <c r="O29" s="40">
        <f>+O27+O21+O15+O9</f>
        <v>8751.4225186533986</v>
      </c>
      <c r="P29" s="41">
        <v>0</v>
      </c>
      <c r="Q29" s="40">
        <v>21016.385846480593</v>
      </c>
      <c r="R29" s="40">
        <v>33699.661085592357</v>
      </c>
      <c r="S29" s="40">
        <v>35424.188260527357</v>
      </c>
      <c r="U29" s="81"/>
    </row>
    <row r="30" spans="2:21">
      <c r="B30" s="39" t="s">
        <v>20</v>
      </c>
      <c r="C30" s="40">
        <v>3505.985739204064</v>
      </c>
      <c r="D30" s="40">
        <v>2356.6359225439664</v>
      </c>
      <c r="E30" s="40">
        <v>2887.1950386620201</v>
      </c>
      <c r="F30" s="40">
        <v>4689.621016232265</v>
      </c>
      <c r="G30" s="40">
        <v>3810.89059409318</v>
      </c>
      <c r="H30" s="40">
        <v>4957.9450879930237</v>
      </c>
      <c r="I30" s="40">
        <v>5822.0967797132398</v>
      </c>
      <c r="J30" s="40">
        <v>6067.7998709053099</v>
      </c>
      <c r="K30" s="40">
        <v>5327.16824516621</v>
      </c>
      <c r="L30" s="40" t="s">
        <v>124</v>
      </c>
      <c r="M30" s="40">
        <f>+M28+M23+M17+M11</f>
        <v>6055.8768230863043</v>
      </c>
      <c r="N30" s="40">
        <f>+N28+N23+N17+N11</f>
        <v>5596.1879182528501</v>
      </c>
      <c r="O30" s="40">
        <f>+O28+O23+O17+O11</f>
        <v>4864.7472935112592</v>
      </c>
      <c r="P30" s="41">
        <v>0</v>
      </c>
      <c r="Q30" s="40">
        <v>13439.437716642315</v>
      </c>
      <c r="R30" s="40">
        <v>20658.732332704749</v>
      </c>
      <c r="S30" s="40">
        <v>20958.915667144902</v>
      </c>
      <c r="U30" s="81"/>
    </row>
    <row r="31" spans="2:21">
      <c r="L31" s="36"/>
      <c r="M31" s="36"/>
      <c r="N31" s="36"/>
      <c r="O31" s="36"/>
    </row>
    <row r="32" spans="2:21">
      <c r="B32" s="19" t="s">
        <v>125</v>
      </c>
      <c r="C32" s="23" t="s">
        <v>2</v>
      </c>
      <c r="D32" s="23" t="s">
        <v>3</v>
      </c>
      <c r="E32" s="23" t="s">
        <v>4</v>
      </c>
      <c r="F32" s="23" t="s">
        <v>5</v>
      </c>
      <c r="G32" s="23" t="s">
        <v>6</v>
      </c>
      <c r="H32" s="23" t="s">
        <v>7</v>
      </c>
      <c r="I32" s="23" t="s">
        <v>8</v>
      </c>
      <c r="J32" s="23" t="s">
        <v>9</v>
      </c>
      <c r="K32" s="23" t="s">
        <v>10</v>
      </c>
      <c r="L32" s="23" t="s">
        <v>11</v>
      </c>
      <c r="M32" s="23" t="s">
        <v>12</v>
      </c>
      <c r="N32" s="23" t="s">
        <v>13</v>
      </c>
      <c r="O32" s="23" t="s">
        <v>14</v>
      </c>
      <c r="Q32" s="23">
        <v>2020</v>
      </c>
      <c r="R32" s="23">
        <v>2021</v>
      </c>
      <c r="S32" s="23">
        <v>2022</v>
      </c>
    </row>
    <row r="33" spans="1:19">
      <c r="B33" s="25" t="s">
        <v>126</v>
      </c>
      <c r="C33" s="26">
        <v>631.92494706394336</v>
      </c>
      <c r="D33" s="26">
        <v>616.12813060714154</v>
      </c>
      <c r="E33" s="26">
        <v>734.76862952265913</v>
      </c>
      <c r="F33" s="26">
        <v>1131.5915945479023</v>
      </c>
      <c r="G33" s="26">
        <v>1679.4694599039478</v>
      </c>
      <c r="H33" s="26">
        <v>1953.92597891643</v>
      </c>
      <c r="I33" s="26">
        <v>2067.39050951639</v>
      </c>
      <c r="J33" s="26">
        <v>2865.5877733768252</v>
      </c>
      <c r="K33" s="26">
        <v>3147.7751980979647</v>
      </c>
      <c r="L33" s="26">
        <v>3201.9293546640824</v>
      </c>
      <c r="M33" s="26">
        <v>3428.65308</v>
      </c>
      <c r="N33" s="26">
        <v>3602</v>
      </c>
      <c r="O33" s="26">
        <v>3982.8530000000001</v>
      </c>
      <c r="Q33" s="26">
        <v>1131.5915945479023</v>
      </c>
      <c r="R33" s="26">
        <v>2865.5877733768252</v>
      </c>
      <c r="S33" s="26">
        <v>3602</v>
      </c>
    </row>
    <row r="34" spans="1:19">
      <c r="A34" s="80"/>
      <c r="B34" s="77"/>
      <c r="C34" s="80"/>
      <c r="D34" s="80"/>
      <c r="E34" s="80"/>
      <c r="F34" s="80"/>
      <c r="G34" s="80"/>
      <c r="H34" s="80"/>
      <c r="I34" s="80"/>
      <c r="J34" s="80"/>
      <c r="K34" s="80"/>
      <c r="L34" s="80"/>
      <c r="M34" s="80"/>
      <c r="N34" s="80"/>
      <c r="O34" s="80"/>
      <c r="P34" s="80"/>
      <c r="Q34" s="80"/>
      <c r="R34" s="80"/>
      <c r="S34" s="80"/>
    </row>
    <row r="35" spans="1:19">
      <c r="B35" s="78" t="s">
        <v>35</v>
      </c>
      <c r="C35" s="79">
        <f>+'P&amp;L'!C29</f>
        <v>9.4947984375000001</v>
      </c>
      <c r="D35" s="79">
        <f>+'P&amp;L'!D29</f>
        <v>10.0023</v>
      </c>
      <c r="E35" s="79">
        <f>+'P&amp;L'!E29</f>
        <v>9.1327878787878802</v>
      </c>
      <c r="F35" s="79">
        <f>+'P&amp;L'!F29</f>
        <v>9.0270687500000015</v>
      </c>
      <c r="G35" s="79">
        <f>+'P&amp;L'!G29</f>
        <v>8.5145936507936533</v>
      </c>
      <c r="H35" s="79">
        <f>+'P&amp;L'!H29</f>
        <v>8.3697305084745768</v>
      </c>
      <c r="I35" s="79">
        <f>+'P&amp;L'!I29</f>
        <v>8.7611939393939409</v>
      </c>
      <c r="J35" s="79">
        <f>+'P&amp;L'!J29</f>
        <v>8.7244861538461542</v>
      </c>
      <c r="K35" s="79">
        <v>8.8482828125000008</v>
      </c>
      <c r="L35" s="79">
        <v>9.4411389830508501</v>
      </c>
      <c r="M35" s="79">
        <v>9.9903378787878818</v>
      </c>
      <c r="N35" s="79">
        <v>10.192498437499999</v>
      </c>
      <c r="O35" s="79">
        <v>10.243898461538459</v>
      </c>
      <c r="P35" s="24"/>
      <c r="Q35" s="79">
        <f>+'P&amp;L'!Q29</f>
        <v>9.4003920948616582</v>
      </c>
      <c r="R35" s="79">
        <f>+'P&amp;L'!R29</f>
        <v>8.5990667984189688</v>
      </c>
      <c r="S35" s="79">
        <f>+'P&amp;L'!S29</f>
        <v>9.6244999999999994</v>
      </c>
    </row>
    <row r="37" spans="1:19">
      <c r="B37" s="25" t="s">
        <v>36</v>
      </c>
      <c r="L37" s="81"/>
      <c r="M37" s="81"/>
      <c r="N37" s="81"/>
      <c r="O37" s="81"/>
      <c r="S37" s="81"/>
    </row>
    <row r="38" spans="1:19">
      <c r="L38" s="36"/>
      <c r="M38" s="36"/>
      <c r="N38" s="36"/>
      <c r="O38" s="36"/>
    </row>
    <row r="39" spans="1:19">
      <c r="S39" s="81"/>
    </row>
    <row r="40" spans="1:19">
      <c r="G40" s="36"/>
      <c r="H40" s="36"/>
      <c r="I40" s="36"/>
      <c r="J40" s="36"/>
      <c r="K40" s="36"/>
      <c r="L40" s="36"/>
      <c r="M40" s="36"/>
      <c r="N40" s="36"/>
      <c r="O40" s="36"/>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B0F05257019F4AB05DF4CBA7872384" ma:contentTypeVersion="4" ma:contentTypeDescription="Create a new document." ma:contentTypeScope="" ma:versionID="29f56f03549b9d1fa78f3bb3a87a7ab9">
  <xsd:schema xmlns:xsd="http://www.w3.org/2001/XMLSchema" xmlns:xs="http://www.w3.org/2001/XMLSchema" xmlns:p="http://schemas.microsoft.com/office/2006/metadata/properties" xmlns:ns2="0e797f1d-6a11-4628-819d-ec0b88062b60" xmlns:ns3="84aaf9a7-e103-40d0-9713-d020c7b69f4f" targetNamespace="http://schemas.microsoft.com/office/2006/metadata/properties" ma:root="true" ma:fieldsID="063f191f1b13df43326a996a543efd88" ns2:_="" ns3:_="">
    <xsd:import namespace="0e797f1d-6a11-4628-819d-ec0b88062b60"/>
    <xsd:import namespace="84aaf9a7-e103-40d0-9713-d020c7b69f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97f1d-6a11-4628-819d-ec0b88062b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aaf9a7-e103-40d0-9713-d020c7b69f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05CB24-9650-4C11-8D55-95E0C35D2864}"/>
</file>

<file path=customXml/itemProps2.xml><?xml version="1.0" encoding="utf-8"?>
<ds:datastoreItem xmlns:ds="http://schemas.openxmlformats.org/officeDocument/2006/customXml" ds:itemID="{D550BADA-009D-4092-A2D2-65AC37DBDBA2}"/>
</file>

<file path=customXml/itemProps3.xml><?xml version="1.0" encoding="utf-8"?>
<ds:datastoreItem xmlns:ds="http://schemas.openxmlformats.org/officeDocument/2006/customXml" ds:itemID="{06540212-5C2F-4178-BB6D-96BD5389F49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2022-03-29T07:08:27Z</dcterms:created>
  <dcterms:modified xsi:type="dcterms:W3CDTF">2023-05-03T14:44:11Z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0x0101005BB0F05257019F4AB05DF4CBA7872384</vt:lpwstr>
  </property>
</Properties>
</file>