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0" documentId="8_{6F2FFE50-DC70-4C0E-A8C2-92ACBB463893}" xr6:coauthVersionLast="47" xr6:coauthVersionMax="47" xr10:uidLastSave="{00000000-0000-0000-0000-000000000000}"/>
  <bookViews>
    <workbookView xWindow="-110" yWindow="-110" windowWidth="19420" windowHeight="1030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_xlnm.Criteria">[11]ENERGY!$AJ$271</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Print_Area_MI">[11]ENERGY!$F$256:$AH$359</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Print_Area">#N/A</definedName>
    <definedName name="_xlnm.Print_Titles">#N/A</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O24" i="1"/>
  <c r="O16" i="1"/>
  <c r="O54" i="7"/>
  <c r="O53" i="7"/>
  <c r="O51" i="7"/>
  <c r="O41" i="7"/>
  <c r="O34" i="7"/>
  <c r="O24" i="7"/>
  <c r="O25" i="7" s="1"/>
  <c r="O12" i="5"/>
  <c r="O16" i="7"/>
  <c r="O16" i="5"/>
  <c r="O29" i="5" l="1"/>
  <c r="O23" i="5"/>
  <c r="O24" i="5" s="1"/>
  <c r="O17" i="5"/>
  <c r="O18" i="5" s="1"/>
  <c r="O11" i="5"/>
  <c r="O10" i="1"/>
  <c r="O27" i="1" s="1"/>
  <c r="S21" i="1"/>
  <c r="S10" i="1"/>
  <c r="S12" i="1" s="1"/>
  <c r="S13" i="1" s="1"/>
  <c r="S35" i="5"/>
  <c r="N29" i="5"/>
  <c r="N23" i="5"/>
  <c r="N17" i="5"/>
  <c r="N18" i="5" s="1"/>
  <c r="N11" i="5"/>
  <c r="N12" i="5" s="1"/>
  <c r="O30" i="5" l="1"/>
  <c r="O17" i="1"/>
  <c r="O12" i="1"/>
  <c r="O13" i="1" s="1"/>
  <c r="O21" i="1"/>
  <c r="N30" i="5"/>
  <c r="N24" i="5"/>
  <c r="N10" i="1"/>
  <c r="M10" i="1"/>
  <c r="M12" i="1" s="1"/>
  <c r="N21" i="1" l="1"/>
  <c r="N27" i="1"/>
  <c r="N17" i="1"/>
  <c r="N12" i="1"/>
  <c r="N13" i="1" s="1"/>
  <c r="M29" i="5"/>
  <c r="M17" i="5"/>
  <c r="M18" i="5" s="1"/>
  <c r="M23" i="5"/>
  <c r="M24" i="5" s="1"/>
  <c r="M27" i="1"/>
  <c r="M21" i="1"/>
  <c r="M17" i="1"/>
  <c r="M13" i="1"/>
  <c r="L23" i="5"/>
  <c r="L24" i="5" s="1"/>
  <c r="L18" i="5"/>
  <c r="L11" i="5"/>
  <c r="L12" i="5" s="1"/>
  <c r="L17" i="1"/>
  <c r="L29" i="5"/>
  <c r="M11" i="5" l="1"/>
  <c r="L27" i="1"/>
  <c r="L21" i="1"/>
  <c r="L13" i="1"/>
  <c r="R35" i="5"/>
  <c r="Q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<sst xmlns="http://schemas.openxmlformats.org/spreadsheetml/2006/main" count="171" uniqueCount="127">
  <si>
    <t>IFRS - P&amp;L</t>
  </si>
  <si>
    <t>Consolidated income statement (USD 1,000)</t>
  </si>
  <si>
    <t>1Q20</t>
  </si>
  <si>
    <t>2Q20</t>
  </si>
  <si>
    <t>3Q20</t>
  </si>
  <si>
    <t>4Q20</t>
  </si>
  <si>
    <t>1Q21</t>
  </si>
  <si>
    <t>2Q21</t>
  </si>
  <si>
    <t>3Q21</t>
  </si>
  <si>
    <t>4Q21</t>
  </si>
  <si>
    <t>1Q22</t>
  </si>
  <si>
    <t>2Q22</t>
  </si>
  <si>
    <t>3Q22</t>
  </si>
  <si>
    <t>4Q22</t>
  </si>
  <si>
    <t>1Q23</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</si>
  <si>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</si>
  <si>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</si>
  <si>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</si>
  <si>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</si>
  <si>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</si>
  <si>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</si>
  <si>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</si>
  <si>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</si>
  <si>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</si>
  <si>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</si>
  <si>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</si>
  <si>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</si>
  <si>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</si>
  <si>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</si>
  <si>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</si>
  <si>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</si>
  <si>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</si>
  <si>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</si>
  <si>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</si>
  <si>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</si>
  <si>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</si>
  <si>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</si>
  <si>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Consolidated statement of financial position - 2020 &amp; 2021 (IFRS)</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</si>
  <si>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</si>
  <si>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</si>
  <si>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</si>
  <si>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</si>
  <si>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</si>
  <si>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</si>
  <si>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</si>
  <si>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</si>
  <si>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</si>
  <si>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</si>
  <si>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</si>
  <si>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</si>
  <si>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</si>
  <si>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</si>
  <si>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</si>
  <si>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</si>
  <si>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</si>
  <si>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</si>
  <si>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</si>
  <si>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</si>
  <si>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</si>
  <si>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</si>
  <si>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</si>
  <si>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</si>
  <si>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</si>
  <si>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</si>
  <si>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</si>
  <si>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</si>
  <si>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</si>
  <si>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</si>
  <si>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Non-current provisions</t>
  </si>
  <si>
    <t>Total non-current liabilities</t>
  </si>
  <si>
    <t>Current liabilities</t>
  </si>
  <si>
    <t>Interest-bearing liabilities</t>
  </si>
  <si>
    <t>Current lease liabilities</t>
  </si>
  <si>
    <t>Trade and other payables</t>
  </si>
  <si>
    <t>Government grants</t>
  </si>
  <si>
    <t>Contract liabilities</t>
  </si>
  <si>
    <t>Income tax payable</t>
  </si>
  <si>
    <t>Current provisions</t>
  </si>
  <si>
    <t>Total current liabilities</t>
  </si>
  <si>
    <t>Total liabilities</t>
  </si>
  <si>
    <t>TOTAL EQUITY AND LIABILITIES</t>
  </si>
  <si>
    <t>Consolidated statement of cash flows - 2020,2021&amp;2022 (IFRS)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</si>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</sst>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0.0%"/>
  </numFmts>
  <fonts count="25">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84">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169" fontId="13" fillId="3" borderId="0" xfId="2" applyNumberFormat="1" applyFont="1" applyFill="1" applyAlignment="1">
      <alignment horizontal="right"/>
    </xf>
    <xf numFmtId="3" fontId="24" fillId="3" borderId="0" xfId="0" applyNumberFormat="1" applyFont="1" applyFill="1" applyAlignment="1">
      <alignment horizontal="right"/>
    </xf>
  </cellXfs>
  <cellStyles count="1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Komma" xfId="1" builtinId="3"/>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2" xfId="10" xr:uid="{EEE33BA3-00A2-4C4B-9CC0-2F5319538A60}"/>
    <cellStyle name="Prosent" xfId="2" builtinId="5"/>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3 May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2023.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sheetData sheetId="3"/>
      <sheetData sheetId="4"/>
      <sheetData sheetId="5"/>
      <sheetData sheetId="6"/>
      <sheetData sheetId="7"/>
      <sheetData sheetId="8"/>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dimension ref="A1"/>
  <sheetViews>
    <sheetView tabSelected="1" zoomScale="70" zoomScaleNormal="70" workbookViewId="0">
      <selection activeCell="J24" sqref="J24"/>
    </sheetView>
  </sheetViews>
  <sheetFormatPr defaultColWidth="9" defaultRowHeight="14.45"/>
  <cols>
    <col min="1" max="16384" width="9" style="33"/>
  </cols>
  <sheetData/>
  <pageMargins left="0.51181102362204722" right="0.43307086614173229" top="0.51181102362204722" bottom="0.35433070866141736" header="0.31496062992125984" footer="0.11811023622047245"/>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dimension ref="B5:T33"/>
  <sheetViews>
    <sheetView showGridLines="0" topLeftCell="C14" zoomScaleNormal="100" workbookViewId="0">
      <selection activeCell="O29" sqref="O29"/>
    </sheetView>
  </sheetViews>
  <sheetFormatPr defaultColWidth="10.5703125" defaultRowHeight="14.1"/>
  <cols>
    <col min="1" max="1" width="9" style="3" customWidth="1"/>
    <col min="2" max="2" width="53.85546875" style="3" bestFit="1" customWidth="1"/>
    <col min="3" max="10" width="10.5703125" style="3" customWidth="1"/>
    <col min="11" max="15" width="11.42578125" style="3" bestFit="1" customWidth="1"/>
    <col min="16" max="16" width="3.5703125" style="3" customWidth="1"/>
    <col min="17" max="16384" width="10.5703125" style="3"/>
  </cols>
  <sheetData>
    <row r="5" spans="2:20" ht="15.6">
      <c r="B5" s="32" t="s">
        <v>0</v>
      </c>
    </row>
    <row r="6" spans="2:20" ht="18">
      <c r="B6" s="21"/>
    </row>
    <row r="7" spans="2:20">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4"/>
      <c r="Q7" s="23">
        <v>2020</v>
      </c>
      <c r="R7" s="23">
        <v>2021</v>
      </c>
      <c r="S7" s="23">
        <v>2022</v>
      </c>
    </row>
    <row r="8" spans="2:20">
      <c r="B8" s="25" t="s">
        <v>15</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4"/>
      <c r="Q8" s="26">
        <v>20893.09236024621</v>
      </c>
      <c r="R8" s="26">
        <v>33671.206856382581</v>
      </c>
      <c r="S8" s="26">
        <v>35424.188260527357</v>
      </c>
      <c r="T8" s="69"/>
    </row>
    <row r="9" spans="2:20">
      <c r="B9" s="25" t="s">
        <v>16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4"/>
      <c r="Q9" s="26">
        <v>123.39910062199073</v>
      </c>
      <c r="R9" s="26">
        <v>27.910011124012502</v>
      </c>
      <c r="S9" s="26">
        <v>0</v>
      </c>
    </row>
    <row r="10" spans="2:20">
      <c r="B10" s="27" t="s">
        <v>17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+M8+M9</f>
        <v>10052.161999240241</v>
      </c>
      <c r="N10" s="28">
        <f>+N8+N9</f>
        <v>9459.373289594263</v>
      </c>
      <c r="O10" s="28">
        <f>+O8+O9</f>
        <v>8752</v>
      </c>
      <c r="P10" s="24"/>
      <c r="Q10" s="28">
        <v>21016.491460868205</v>
      </c>
      <c r="R10" s="28">
        <v>33699.116867506593</v>
      </c>
      <c r="S10" s="28">
        <f>+S8+S9</f>
        <v>35424.188260527357</v>
      </c>
    </row>
    <row r="11" spans="2:20">
      <c r="B11" s="25" t="s">
        <v>18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19</v>
      </c>
      <c r="M11" s="26">
        <v>3995.8095299452743</v>
      </c>
      <c r="N11" s="26">
        <v>3863.18530374275</v>
      </c>
      <c r="O11" s="26">
        <v>3887</v>
      </c>
      <c r="P11" s="24"/>
      <c r="Q11" s="26">
        <v>7576.1663738397601</v>
      </c>
      <c r="R11" s="26">
        <v>13041.307751047909</v>
      </c>
      <c r="S11" s="26">
        <v>14465.272593382455</v>
      </c>
    </row>
    <row r="12" spans="2:20">
      <c r="B12" s="27" t="s">
        <v>20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+M10-M11</f>
        <v>6056.3524692949668</v>
      </c>
      <c r="N12" s="28">
        <f>+N10-N11</f>
        <v>5596.1879858515131</v>
      </c>
      <c r="O12" s="28">
        <f>+O10-O11</f>
        <v>4865</v>
      </c>
      <c r="P12" s="24"/>
      <c r="Q12" s="28">
        <v>13440.325087028443</v>
      </c>
      <c r="R12" s="28">
        <v>20657.809116458684</v>
      </c>
      <c r="S12" s="28">
        <f>+S10-S11</f>
        <v>20958.915667144902</v>
      </c>
    </row>
    <row r="13" spans="2:20" s="22" customFormat="1" ht="14.45">
      <c r="B13" s="29" t="s">
        <v>21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+K12/K10</f>
        <v>0.58787219777136401</v>
      </c>
      <c r="L13" s="30">
        <f>+L12/L10</f>
        <v>0.58084368658818297</v>
      </c>
      <c r="M13" s="30">
        <f>+M12/M10</f>
        <v>0.60249252546394649</v>
      </c>
      <c r="N13" s="82">
        <f>+N12/N10</f>
        <v>0.59160240478167536</v>
      </c>
      <c r="O13" s="82">
        <f>+O12/O10</f>
        <v>0.55587294332723947</v>
      </c>
      <c r="P13" s="31"/>
      <c r="Q13" s="30">
        <v>0.63951326566823696</v>
      </c>
      <c r="R13" s="30">
        <v>0.61300743273712865</v>
      </c>
      <c r="S13" s="30">
        <f>+S12/S10</f>
        <v>0.59165549575906895</v>
      </c>
    </row>
    <row r="14" spans="2:20">
      <c r="B14" s="25" t="s">
        <v>22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4"/>
      <c r="Q14" s="26">
        <v>9093.9509806966253</v>
      </c>
      <c r="R14" s="26">
        <v>15126.973672761349</v>
      </c>
      <c r="S14" s="26">
        <v>16653.642572115503</v>
      </c>
    </row>
    <row r="15" spans="2:20">
      <c r="B15" s="25" t="s">
        <v>23</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3">
        <v>3899</v>
      </c>
      <c r="P15" s="24"/>
      <c r="Q15" s="26">
        <v>9132.4201710644029</v>
      </c>
      <c r="R15" s="26">
        <v>13566.065397464481</v>
      </c>
      <c r="S15" s="26">
        <v>16090.212474536467</v>
      </c>
    </row>
    <row r="16" spans="2:20">
      <c r="B16" s="27" t="s">
        <v>24</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4"/>
      <c r="Q16" s="28">
        <v>-4786.0460647325835</v>
      </c>
      <c r="R16" s="28">
        <v>-8035.2299537671461</v>
      </c>
      <c r="S16" s="28">
        <v>-11784.939379507065</v>
      </c>
    </row>
    <row r="17" spans="2:20">
      <c r="B17" s="29" t="s">
        <v>25</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+K16/K10</f>
        <v>-0.3789322492667227</v>
      </c>
      <c r="L17" s="30">
        <f>+L16/L10</f>
        <v>-0.78565190441529509</v>
      </c>
      <c r="M17" s="30">
        <f>+M16/M10</f>
        <v>-2.1271018314548435E-2</v>
      </c>
      <c r="N17" s="30">
        <f>+N16/N10</f>
        <v>-0.2912209999640869</v>
      </c>
      <c r="O17" s="30">
        <f>+O16/O10</f>
        <v>-0.36631497647206551</v>
      </c>
      <c r="P17" s="24"/>
      <c r="Q17" s="30">
        <v>-0.22772811882725494</v>
      </c>
      <c r="R17" s="30">
        <v>-0.23844037175688976</v>
      </c>
      <c r="S17" s="30">
        <v>-0.33268057669620188</v>
      </c>
    </row>
    <row r="18" spans="2:20">
      <c r="B18" s="25" t="s">
        <v>26</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4"/>
      <c r="Q18" s="26">
        <v>735.99060815192786</v>
      </c>
      <c r="R18" s="26">
        <v>1335.4095942684221</v>
      </c>
      <c r="S18" s="26">
        <v>1355.1257920748221</v>
      </c>
    </row>
    <row r="19" spans="2:20">
      <c r="B19" s="25" t="s">
        <v>27</v>
      </c>
      <c r="C19" s="26">
        <v>0</v>
      </c>
      <c r="D19" s="26">
        <v>0</v>
      </c>
      <c r="E19" s="26">
        <v>0</v>
      </c>
      <c r="F19" s="26">
        <v>0</v>
      </c>
      <c r="G19" s="26">
        <v>0</v>
      </c>
      <c r="H19" s="26">
        <v>0</v>
      </c>
      <c r="I19" s="26">
        <v>0</v>
      </c>
      <c r="J19" s="26">
        <v>0</v>
      </c>
      <c r="K19" s="26">
        <v>0</v>
      </c>
      <c r="L19" s="26">
        <v>1521.6274662021137</v>
      </c>
      <c r="M19" s="26">
        <v>0</v>
      </c>
      <c r="N19" s="26">
        <v>0</v>
      </c>
      <c r="O19" s="26">
        <v>0</v>
      </c>
      <c r="P19" s="24"/>
      <c r="Q19" s="26">
        <v>0</v>
      </c>
      <c r="R19" s="26">
        <v>0</v>
      </c>
      <c r="S19" s="26">
        <v>1521.6274662021137</v>
      </c>
    </row>
    <row r="20" spans="2:20">
      <c r="B20" s="27" t="s">
        <v>28</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4"/>
      <c r="Q20" s="28">
        <v>-5522.0366728845111</v>
      </c>
      <c r="R20" s="28">
        <v>-9370.6395480355677</v>
      </c>
      <c r="S20" s="28">
        <v>-14661.692637784001</v>
      </c>
    </row>
    <row r="21" spans="2:20">
      <c r="B21" s="29" t="s">
        <v>29</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+K20/K10</f>
        <v>-0.42034270540959318</v>
      </c>
      <c r="L21" s="30">
        <f>+L20/L10</f>
        <v>-1.0633730540969522</v>
      </c>
      <c r="M21" s="30">
        <f>+M20/M10</f>
        <v>-4.9548943029211291E-2</v>
      </c>
      <c r="N21" s="30">
        <f>+N20/N10</f>
        <v>-0.3244749312215775</v>
      </c>
      <c r="O21" s="30">
        <f>+O20/O10</f>
        <v>-0.41053473491773307</v>
      </c>
      <c r="P21" s="24"/>
      <c r="Q21" s="30">
        <v>-0.26274778942842597</v>
      </c>
      <c r="R21" s="30">
        <v>-0.27806780767809791</v>
      </c>
      <c r="S21" s="30">
        <f>+S20/S10</f>
        <v>-0.41388930439152238</v>
      </c>
    </row>
    <row r="22" spans="2:20"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7"/>
      <c r="Q22" s="66">
        <v>20.028899656527656</v>
      </c>
      <c r="R22" s="66">
        <v>323.20223637650906</v>
      </c>
      <c r="S22" s="66"/>
    </row>
    <row r="23" spans="2:20">
      <c r="B23" s="25" t="s">
        <v>30</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4"/>
      <c r="Q23" s="26">
        <v>-652.69659443266096</v>
      </c>
      <c r="R23" s="26">
        <v>55.293732248219484</v>
      </c>
      <c r="S23" s="26">
        <v>964.66790457971524</v>
      </c>
      <c r="T23" s="69"/>
    </row>
    <row r="24" spans="2:20">
      <c r="B24" s="27" t="s">
        <v>31</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O20+O23</f>
        <v>-2605</v>
      </c>
      <c r="P24" s="24"/>
      <c r="Q24" s="28">
        <v>-6174.7332673171722</v>
      </c>
      <c r="R24" s="28">
        <v>-9315.3458157873483</v>
      </c>
      <c r="S24" s="28">
        <v>-13697.024733204285</v>
      </c>
      <c r="T24" s="69"/>
    </row>
    <row r="25" spans="2:20">
      <c r="B25" s="25" t="s">
        <v>32</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3">
        <v>524</v>
      </c>
      <c r="P25" s="24"/>
      <c r="Q25" s="26">
        <v>-2043.8693344934372</v>
      </c>
      <c r="R25" s="26">
        <v>-2054.8398195628542</v>
      </c>
      <c r="S25" s="26">
        <v>-3131.4269608721597</v>
      </c>
      <c r="T25" s="69"/>
    </row>
    <row r="26" spans="2:20">
      <c r="B26" s="27" t="s">
        <v>33</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f>O24+O25</f>
        <v>-2081</v>
      </c>
      <c r="P26" s="24"/>
      <c r="Q26" s="28">
        <v>-4130.863932823735</v>
      </c>
      <c r="R26" s="28">
        <v>-7260.5059962244941</v>
      </c>
      <c r="S26" s="28">
        <v>-10565.597772332127</v>
      </c>
      <c r="T26" s="69"/>
    </row>
    <row r="27" spans="2:20">
      <c r="B27" s="29" t="s">
        <v>34</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+K26/K10</f>
        <v>-0.34551712401655377</v>
      </c>
      <c r="L27" s="30">
        <f>+L26/L10</f>
        <v>-0.64964002107579943</v>
      </c>
      <c r="M27" s="30">
        <f>+M26/M10</f>
        <v>2.6462859492173557E-2</v>
      </c>
      <c r="N27" s="30">
        <f>+N26/N10</f>
        <v>-0.34354155427765293</v>
      </c>
      <c r="O27" s="30">
        <f>+O26/O10</f>
        <v>-0.23777422303473492</v>
      </c>
      <c r="P27" s="24"/>
      <c r="Q27" s="30">
        <v>-0.19655345139388392</v>
      </c>
      <c r="R27" s="30">
        <v>-0.21545092783203554</v>
      </c>
      <c r="S27" s="30">
        <v>-0.21545092783203554</v>
      </c>
    </row>
    <row r="28" spans="2:20">
      <c r="B28" s="78"/>
      <c r="C28" s="78"/>
      <c r="D28" s="78"/>
      <c r="E28" s="78"/>
      <c r="F28" s="78"/>
      <c r="G28" s="78"/>
      <c r="H28" s="78"/>
      <c r="I28" s="78"/>
      <c r="J28" s="78"/>
      <c r="K28" s="78"/>
      <c r="L28" s="78"/>
      <c r="M28" s="78"/>
      <c r="N28" s="78"/>
      <c r="O28" s="78"/>
      <c r="P28" s="78"/>
      <c r="Q28" s="78"/>
      <c r="R28" s="78"/>
      <c r="S28" s="78"/>
    </row>
    <row r="29" spans="2:20">
      <c r="B29" s="78" t="s">
        <v>35</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24"/>
      <c r="Q29" s="79">
        <v>9.4003920948616582</v>
      </c>
      <c r="R29" s="79">
        <v>8.5990667984189688</v>
      </c>
      <c r="S29" s="79">
        <v>9.6244999999999994</v>
      </c>
    </row>
    <row r="30" spans="2:20">
      <c r="B30" s="24"/>
      <c r="C30" s="24"/>
      <c r="D30" s="24"/>
      <c r="E30" s="24"/>
      <c r="F30" s="24"/>
      <c r="R30" s="24"/>
      <c r="S30" s="24"/>
    </row>
    <row r="31" spans="2:20">
      <c r="B31" s="25" t="s">
        <v>36</v>
      </c>
    </row>
    <row r="33" spans="7:17">
      <c r="G33" s="75"/>
      <c r="H33" s="24"/>
      <c r="I33" s="24"/>
      <c r="J33" s="24"/>
      <c r="K33" s="75"/>
      <c r="L33" s="75"/>
      <c r="M33" s="75"/>
      <c r="N33" s="75"/>
      <c r="O33" s="75"/>
      <c r="P33" s="24"/>
      <c r="Q33" s="76"/>
    </row>
  </sheetData>
  <pageMargins left="0.7" right="0.7" top="0.75" bottom="0.75" header="0.3" footer="0.3"/>
  <pageSetup paperSize="9" orientation="portrait"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dimension ref="B4:AD54"/>
  <sheetViews>
    <sheetView showGridLines="0" zoomScale="70" zoomScaleNormal="70" workbookViewId="0">
      <selection activeCell="P31" sqref="P31"/>
    </sheetView>
  </sheetViews>
  <sheetFormatPr defaultColWidth="12.5703125" defaultRowHeight="14.1"/>
  <cols>
    <col min="1" max="1" width="9" style="3" customWidth="1"/>
    <col min="2" max="2" width="47.5703125" style="3" bestFit="1" customWidth="1"/>
    <col min="3" max="15" width="12.5703125" style="3"/>
    <col min="16" max="16" width="3.5703125" style="3" customWidth="1"/>
    <col min="17" max="16384" width="12.5703125" style="3"/>
  </cols>
  <sheetData>
    <row r="4" spans="2:30">
      <c r="L4" s="11"/>
      <c r="M4" s="11"/>
      <c r="N4" s="11"/>
      <c r="O4" s="11"/>
      <c r="S4" s="11"/>
    </row>
    <row r="5" spans="2:30" ht="15.6">
      <c r="B5" s="1" t="s">
        <v>37</v>
      </c>
      <c r="C5" s="2"/>
      <c r="D5" s="2"/>
      <c r="E5" s="2"/>
      <c r="F5" s="20"/>
      <c r="G5" s="20"/>
      <c r="H5" s="20"/>
      <c r="I5" s="20"/>
      <c r="J5" s="20"/>
      <c r="K5" s="20"/>
      <c r="L5" s="20"/>
      <c r="M5" s="20"/>
      <c r="N5" s="20"/>
      <c r="O5" s="20"/>
      <c r="S5" s="20"/>
    </row>
    <row r="6" spans="2:30">
      <c r="B6" s="4"/>
      <c r="C6" s="5"/>
      <c r="D6" s="5"/>
      <c r="E6" s="5"/>
      <c r="F6" s="4"/>
      <c r="G6" s="4"/>
      <c r="H6" s="4"/>
      <c r="I6" s="4"/>
      <c r="J6" s="4"/>
      <c r="K6" s="4"/>
      <c r="L6" s="4"/>
      <c r="M6" s="4"/>
      <c r="N6" s="4"/>
      <c r="O6" s="4"/>
      <c r="S6" s="4"/>
    </row>
    <row r="7" spans="2:30">
      <c r="B7" s="19" t="s">
        <v>38</v>
      </c>
      <c r="C7" s="72">
        <v>43921</v>
      </c>
      <c r="D7" s="72">
        <v>44012</v>
      </c>
      <c r="E7" s="73">
        <v>44104</v>
      </c>
      <c r="F7" s="72">
        <v>44196</v>
      </c>
      <c r="G7" s="72">
        <v>44286</v>
      </c>
      <c r="H7" s="73">
        <v>44377</v>
      </c>
      <c r="I7" s="72">
        <v>44469</v>
      </c>
      <c r="J7" s="72">
        <v>44561</v>
      </c>
      <c r="K7" s="72">
        <v>44651</v>
      </c>
      <c r="L7" s="72">
        <v>44742</v>
      </c>
      <c r="M7" s="72">
        <v>44834</v>
      </c>
      <c r="N7" s="72">
        <v>44926</v>
      </c>
      <c r="O7" s="72">
        <v>45016</v>
      </c>
      <c r="P7" s="74"/>
      <c r="Q7" s="72">
        <v>44196</v>
      </c>
      <c r="R7" s="72">
        <v>44561</v>
      </c>
      <c r="S7" s="72">
        <v>44926</v>
      </c>
    </row>
    <row r="8" spans="2:30">
      <c r="B8" s="6" t="s">
        <v>39</v>
      </c>
      <c r="C8" s="7"/>
      <c r="D8" s="7"/>
      <c r="E8" s="7"/>
      <c r="F8" s="7"/>
      <c r="G8" s="7"/>
      <c r="H8" s="7"/>
      <c r="I8" s="7"/>
      <c r="J8" s="7"/>
      <c r="K8" s="7"/>
      <c r="L8" s="7"/>
      <c r="M8" s="7"/>
      <c r="N8" s="7"/>
      <c r="O8" s="7"/>
      <c r="Q8" s="7"/>
      <c r="R8" s="7"/>
      <c r="S8" s="7"/>
    </row>
    <row r="9" spans="2:30">
      <c r="B9" s="8" t="s">
        <v>40</v>
      </c>
      <c r="C9" s="5"/>
      <c r="D9" s="5"/>
      <c r="E9" s="5"/>
      <c r="F9" s="5"/>
      <c r="G9" s="5"/>
      <c r="H9" s="5"/>
      <c r="I9" s="5"/>
      <c r="J9" s="5"/>
      <c r="K9" s="5"/>
      <c r="L9" s="5"/>
      <c r="M9" s="5"/>
      <c r="N9" s="5"/>
      <c r="O9" s="5"/>
      <c r="Q9" s="5"/>
      <c r="R9" s="5"/>
      <c r="S9" s="5"/>
    </row>
    <row r="10" spans="2:30">
      <c r="B10" s="9" t="s">
        <v>41</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c r="Q10" s="11">
        <v>3317.4184849493677</v>
      </c>
      <c r="R10" s="11">
        <v>3209.5386267409322</v>
      </c>
      <c r="S10" s="11">
        <v>2871.5982028221702</v>
      </c>
      <c r="U10" s="70"/>
      <c r="V10" s="70"/>
    </row>
    <row r="11" spans="2:30">
      <c r="B11" s="9" t="s">
        <v>42</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c r="Q11" s="11">
        <v>2331.7326957785431</v>
      </c>
      <c r="R11" s="11">
        <v>2494.7119894777425</v>
      </c>
      <c r="S11" s="11">
        <v>2458.596045570288</v>
      </c>
      <c r="U11" s="70"/>
      <c r="V11" s="70"/>
    </row>
    <row r="12" spans="2:30">
      <c r="B12" s="9" t="s">
        <v>43</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c r="Q12" s="11">
        <v>2952.6515697173782</v>
      </c>
      <c r="R12" s="11">
        <v>4509.1335755534774</v>
      </c>
      <c r="S12" s="11">
        <v>7108.192143642168</v>
      </c>
      <c r="U12" s="70"/>
      <c r="V12" s="70"/>
    </row>
    <row r="13" spans="2:30">
      <c r="B13" s="9" t="s">
        <v>44</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c r="Q13" s="11">
        <v>594.83692426692926</v>
      </c>
      <c r="R13" s="11">
        <v>808.52674104814378</v>
      </c>
      <c r="S13" s="11">
        <v>830.33266107351926</v>
      </c>
      <c r="U13" s="70"/>
    </row>
    <row r="14" spans="2:30">
      <c r="B14" s="9" t="s">
        <v>45</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c r="Q14" s="11">
        <v>3577.5472661435138</v>
      </c>
      <c r="R14" s="11">
        <v>4241.3731057873365</v>
      </c>
      <c r="S14" s="11">
        <v>3139.8953691032139</v>
      </c>
      <c r="U14" s="70"/>
      <c r="V14" s="70"/>
    </row>
    <row r="15" spans="2:30">
      <c r="B15" s="9" t="s">
        <v>46</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c r="Q15" s="11">
        <v>1524.0019864988396</v>
      </c>
      <c r="R15" s="11">
        <v>1075.3509615166565</v>
      </c>
      <c r="S15" s="11">
        <v>132.05056557069378</v>
      </c>
      <c r="U15" s="70"/>
      <c r="V15" s="70"/>
    </row>
    <row r="16" spans="2:30">
      <c r="B16" s="12" t="s">
        <v>47</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SUM(O10:O15)</f>
        <v>16432.455399167295</v>
      </c>
      <c r="Q16" s="13">
        <v>14298.188927354571</v>
      </c>
      <c r="R16" s="13">
        <v>16338.635000124288</v>
      </c>
      <c r="S16" s="13">
        <v>16540.664987782053</v>
      </c>
      <c r="U16" s="71"/>
      <c r="V16" s="71"/>
      <c r="W16" s="71"/>
      <c r="X16" s="71"/>
      <c r="Y16" s="71"/>
      <c r="Z16" s="71"/>
      <c r="AA16" s="71"/>
      <c r="AB16" s="71"/>
      <c r="AC16" s="71"/>
      <c r="AD16" s="71"/>
    </row>
    <row r="17" spans="2:30">
      <c r="B17" s="4"/>
      <c r="C17" s="14"/>
      <c r="D17" s="14"/>
      <c r="E17" s="14"/>
      <c r="F17" s="14"/>
      <c r="G17" s="14"/>
      <c r="H17" s="14"/>
      <c r="I17" s="14"/>
      <c r="J17" s="14"/>
      <c r="K17" s="14"/>
      <c r="L17" s="14"/>
      <c r="M17" s="14"/>
      <c r="N17" s="14"/>
      <c r="O17" s="14"/>
      <c r="Q17" s="14"/>
      <c r="R17" s="14"/>
      <c r="S17" s="14"/>
    </row>
    <row r="18" spans="2:30">
      <c r="B18" s="8" t="s">
        <v>48</v>
      </c>
      <c r="C18" s="14"/>
      <c r="D18" s="14"/>
      <c r="E18" s="14"/>
      <c r="F18" s="14"/>
      <c r="G18" s="14"/>
      <c r="H18" s="14"/>
      <c r="I18" s="14"/>
      <c r="J18" s="14"/>
      <c r="K18" s="14"/>
      <c r="L18" s="14"/>
      <c r="M18" s="14"/>
      <c r="N18" s="14"/>
      <c r="O18" s="14"/>
      <c r="Q18" s="14"/>
      <c r="R18" s="14"/>
      <c r="S18" s="14"/>
    </row>
    <row r="19" spans="2:30">
      <c r="B19" s="9" t="s">
        <v>49</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c r="Q19" s="11">
        <v>4693.5877235543685</v>
      </c>
      <c r="R19" s="11">
        <v>11429.306981200532</v>
      </c>
      <c r="S19" s="11">
        <v>18713.380454079721</v>
      </c>
    </row>
    <row r="20" spans="2:30">
      <c r="B20" s="9" t="s">
        <v>50</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c r="Q20" s="11">
        <v>7000.2597016149821</v>
      </c>
      <c r="R20" s="11">
        <v>11849.580565571352</v>
      </c>
      <c r="S20" s="11">
        <v>11099.077385288059</v>
      </c>
    </row>
    <row r="21" spans="2:30">
      <c r="B21" s="9" t="s">
        <v>51</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c r="Q21" s="11">
        <v>2040.5193458031551</v>
      </c>
      <c r="R21" s="11">
        <v>1888.5733303852869</v>
      </c>
      <c r="S21" s="11">
        <v>4115.1022572103921</v>
      </c>
    </row>
    <row r="22" spans="2:30">
      <c r="B22" s="9" t="s">
        <v>52</v>
      </c>
      <c r="C22" s="10">
        <v>0</v>
      </c>
      <c r="D22" s="11">
        <v>0</v>
      </c>
      <c r="E22" s="11">
        <v>31.819956968380193</v>
      </c>
      <c r="F22" s="11">
        <v>0</v>
      </c>
      <c r="G22" s="11">
        <v>0</v>
      </c>
      <c r="H22" s="11">
        <v>0</v>
      </c>
      <c r="I22" s="11">
        <v>0</v>
      </c>
      <c r="J22" s="11">
        <v>0</v>
      </c>
      <c r="K22" s="11">
        <v>0</v>
      </c>
      <c r="L22" s="11">
        <v>0</v>
      </c>
      <c r="M22" s="11">
        <v>0</v>
      </c>
      <c r="N22" s="11">
        <v>0</v>
      </c>
      <c r="O22" s="11"/>
      <c r="P22" s="11"/>
      <c r="Q22" s="11">
        <v>0</v>
      </c>
      <c r="R22" s="11">
        <v>0</v>
      </c>
      <c r="S22" s="11">
        <v>0</v>
      </c>
    </row>
    <row r="23" spans="2:30">
      <c r="B23" s="9" t="s">
        <v>53</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c r="Q23" s="11">
        <v>62943.338862714765</v>
      </c>
      <c r="R23" s="11">
        <v>42174.284326598179</v>
      </c>
      <c r="S23" s="11">
        <v>13274.029368082538</v>
      </c>
    </row>
    <row r="24" spans="2:30">
      <c r="B24" s="12" t="s">
        <v>54</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SUM(O19:O23)</f>
        <v>49125.515496506698</v>
      </c>
      <c r="Q24" s="13">
        <v>76677.705633687277</v>
      </c>
      <c r="R24" s="13">
        <v>67341.745203755345</v>
      </c>
      <c r="S24" s="13">
        <v>47201.589464660705</v>
      </c>
      <c r="W24" s="71"/>
      <c r="X24" s="71"/>
      <c r="Y24" s="71"/>
      <c r="Z24" s="71"/>
      <c r="AA24" s="71"/>
      <c r="AB24" s="71"/>
      <c r="AC24" s="71"/>
      <c r="AD24" s="71"/>
    </row>
    <row r="25" spans="2:30" ht="14.45" thickBot="1">
      <c r="B25" s="15" t="s">
        <v>55</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O24+O16</f>
        <v>65557.970895673992</v>
      </c>
      <c r="Q25" s="16">
        <v>90975.894561041845</v>
      </c>
      <c r="R25" s="16">
        <v>83680.380203879628</v>
      </c>
      <c r="S25" s="16">
        <v>63742.254452442758</v>
      </c>
      <c r="W25" s="70"/>
      <c r="X25" s="70"/>
      <c r="Y25" s="70"/>
      <c r="Z25" s="70"/>
      <c r="AA25" s="70"/>
      <c r="AB25" s="70"/>
      <c r="AC25" s="70"/>
      <c r="AD25" s="70"/>
    </row>
    <row r="26" spans="2:30">
      <c r="B26" s="4"/>
      <c r="C26" s="14"/>
      <c r="D26" s="14"/>
      <c r="E26" s="14"/>
      <c r="F26" s="14"/>
      <c r="G26" s="14"/>
      <c r="H26" s="14"/>
      <c r="I26" s="14"/>
      <c r="J26" s="14"/>
      <c r="K26" s="14"/>
      <c r="L26" s="14"/>
      <c r="M26" s="14"/>
      <c r="N26" s="14"/>
      <c r="O26" s="14"/>
      <c r="Q26" s="14"/>
      <c r="R26" s="14"/>
      <c r="S26" s="14"/>
    </row>
    <row r="27" spans="2:30">
      <c r="B27" s="6" t="s">
        <v>56</v>
      </c>
      <c r="C27" s="17"/>
      <c r="D27" s="17"/>
      <c r="E27" s="17"/>
      <c r="F27" s="17"/>
      <c r="G27" s="17"/>
      <c r="H27" s="17"/>
      <c r="I27" s="17"/>
      <c r="J27" s="17"/>
      <c r="K27" s="17"/>
      <c r="L27" s="17"/>
      <c r="M27" s="17"/>
      <c r="N27" s="17"/>
      <c r="O27" s="17"/>
      <c r="Q27" s="17"/>
      <c r="R27" s="17"/>
      <c r="S27" s="17"/>
    </row>
    <row r="28" spans="2:30">
      <c r="B28" s="8" t="s">
        <v>57</v>
      </c>
      <c r="C28" s="14"/>
      <c r="D28" s="14"/>
      <c r="E28" s="14"/>
      <c r="F28" s="14"/>
      <c r="G28" s="14"/>
      <c r="H28" s="14"/>
      <c r="I28" s="14"/>
      <c r="J28" s="14"/>
      <c r="K28" s="14"/>
      <c r="L28" s="14"/>
      <c r="M28" s="14"/>
      <c r="N28" s="14"/>
      <c r="O28" s="14"/>
      <c r="Q28" s="14"/>
      <c r="R28" s="14"/>
      <c r="S28" s="14"/>
    </row>
    <row r="29" spans="2:30">
      <c r="B29" s="18" t="s">
        <v>58</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c r="Q29" s="11">
        <v>188</v>
      </c>
      <c r="R29" s="11">
        <v>190</v>
      </c>
      <c r="S29" s="11">
        <v>191.76512150975734</v>
      </c>
    </row>
    <row r="30" spans="2:30">
      <c r="B30" s="18" t="s">
        <v>59</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c r="Q30" s="11">
        <v>78472</v>
      </c>
      <c r="R30" s="11">
        <v>78669</v>
      </c>
      <c r="S30" s="11">
        <v>78978.920836070261</v>
      </c>
    </row>
    <row r="31" spans="2:30">
      <c r="B31" s="18" t="s">
        <v>60</v>
      </c>
      <c r="C31" s="10">
        <v>-0.1612457998991024</v>
      </c>
      <c r="D31" s="11">
        <v>-0.17383987028713338</v>
      </c>
      <c r="E31" s="11">
        <v>0</v>
      </c>
      <c r="F31" s="11">
        <v>0</v>
      </c>
      <c r="G31" s="11">
        <v>0</v>
      </c>
      <c r="H31" s="11">
        <v>0</v>
      </c>
      <c r="I31" s="11">
        <v>0</v>
      </c>
      <c r="J31" s="11">
        <v>0</v>
      </c>
      <c r="K31" s="11">
        <v>0</v>
      </c>
      <c r="L31" s="11">
        <v>0</v>
      </c>
      <c r="M31" s="11">
        <v>0</v>
      </c>
      <c r="N31" s="11">
        <v>0</v>
      </c>
      <c r="O31" s="11">
        <v>0</v>
      </c>
      <c r="P31" s="11"/>
      <c r="Q31" s="11">
        <v>0</v>
      </c>
      <c r="R31" s="11">
        <v>0</v>
      </c>
      <c r="S31" s="11">
        <v>0</v>
      </c>
    </row>
    <row r="32" spans="2:30">
      <c r="B32" s="18" t="s">
        <v>61</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c r="Q32" s="11">
        <v>1096</v>
      </c>
      <c r="R32" s="11">
        <v>1704</v>
      </c>
      <c r="S32" s="11">
        <v>2067.5887625047053</v>
      </c>
    </row>
    <row r="33" spans="2:30">
      <c r="B33" s="9" t="s">
        <v>62</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c r="Q33" s="11">
        <v>-3108</v>
      </c>
      <c r="R33" s="11">
        <v>-12721</v>
      </c>
      <c r="S33" s="11">
        <v>-30310.735419875207</v>
      </c>
    </row>
    <row r="34" spans="2:30">
      <c r="B34" s="12" t="s">
        <v>63</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SUM(O29:O33)</f>
        <v>52889.568400041848</v>
      </c>
      <c r="Q34" s="13">
        <v>76648.432476890826</v>
      </c>
      <c r="R34" s="13">
        <v>67842.176940896898</v>
      </c>
      <c r="S34" s="13">
        <v>50927.539300209515</v>
      </c>
      <c r="W34" s="71"/>
      <c r="X34" s="71"/>
      <c r="Y34" s="71"/>
      <c r="Z34" s="71"/>
      <c r="AA34" s="71"/>
      <c r="AB34" s="71"/>
      <c r="AC34" s="71"/>
      <c r="AD34" s="71"/>
    </row>
    <row r="35" spans="2:30">
      <c r="B35" s="4"/>
      <c r="C35" s="14"/>
      <c r="D35" s="14"/>
      <c r="E35" s="14"/>
      <c r="F35" s="14"/>
      <c r="G35" s="14"/>
      <c r="H35" s="14"/>
      <c r="I35" s="14"/>
      <c r="J35" s="14"/>
      <c r="K35" s="14"/>
      <c r="L35" s="14"/>
      <c r="M35" s="14"/>
      <c r="N35" s="14"/>
      <c r="O35" s="14"/>
      <c r="Q35" s="14"/>
      <c r="R35" s="14"/>
      <c r="S35" s="14"/>
    </row>
    <row r="36" spans="2:30">
      <c r="B36" s="8" t="s">
        <v>64</v>
      </c>
      <c r="C36" s="14"/>
      <c r="D36" s="14"/>
      <c r="E36" s="14"/>
      <c r="F36" s="14"/>
      <c r="G36" s="14"/>
      <c r="H36" s="14"/>
      <c r="I36" s="14"/>
      <c r="J36" s="14"/>
      <c r="K36" s="14"/>
      <c r="L36" s="14"/>
      <c r="M36" s="14"/>
      <c r="N36" s="14"/>
      <c r="O36" s="14"/>
      <c r="Q36" s="14"/>
      <c r="R36" s="14"/>
      <c r="S36" s="14"/>
    </row>
    <row r="37" spans="2:30">
      <c r="B37" s="9" t="s">
        <v>65</v>
      </c>
      <c r="C37" s="10">
        <v>1177.6998200976614</v>
      </c>
      <c r="D37" s="11">
        <v>1269.68382488763</v>
      </c>
      <c r="E37" s="11">
        <v>1304.929757208851</v>
      </c>
      <c r="F37" s="11">
        <v>0</v>
      </c>
      <c r="G37" s="11">
        <v>0</v>
      </c>
      <c r="H37" s="11">
        <v>0</v>
      </c>
      <c r="I37" s="11">
        <v>0</v>
      </c>
      <c r="J37" s="11">
        <v>0</v>
      </c>
      <c r="K37" s="11">
        <v>0</v>
      </c>
      <c r="L37" s="11">
        <v>0</v>
      </c>
      <c r="M37" s="11">
        <v>0</v>
      </c>
      <c r="N37" s="11">
        <v>0</v>
      </c>
      <c r="O37" s="11"/>
      <c r="P37" s="11"/>
      <c r="Q37" s="11">
        <v>0</v>
      </c>
      <c r="R37" s="11">
        <v>0</v>
      </c>
      <c r="S37" s="11">
        <v>0</v>
      </c>
    </row>
    <row r="38" spans="2:30">
      <c r="B38" s="9" t="s">
        <v>66</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c r="Q38" s="11">
        <v>3243.2287360692567</v>
      </c>
      <c r="R38" s="11">
        <v>3802.9110068962041</v>
      </c>
      <c r="S38" s="11">
        <v>2554.0887481438613</v>
      </c>
    </row>
    <row r="39" spans="2:30">
      <c r="B39" s="9" t="s">
        <v>67</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c r="Q39" s="11">
        <v>342.62804772285114</v>
      </c>
      <c r="R39" s="11">
        <v>0</v>
      </c>
      <c r="S39" s="11">
        <v>0</v>
      </c>
    </row>
    <row r="40" spans="2:30">
      <c r="B40" s="9" t="s">
        <v>68</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c r="Q40" s="11">
        <v>1441.9989217823406</v>
      </c>
      <c r="R40" s="11">
        <v>1089.5256706805451</v>
      </c>
      <c r="S40" s="11">
        <v>124.95581142909316</v>
      </c>
    </row>
    <row r="41" spans="2:30">
      <c r="B41" s="12" t="s">
        <v>69</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Q41" s="13">
        <v>5027.8557055744486</v>
      </c>
      <c r="R41" s="13">
        <v>4892.4366775767494</v>
      </c>
      <c r="S41" s="13">
        <v>2679.0445595729543</v>
      </c>
      <c r="W41" s="71"/>
      <c r="X41" s="71"/>
      <c r="Y41" s="71"/>
      <c r="Z41" s="71"/>
      <c r="AA41" s="71"/>
      <c r="AB41" s="71"/>
      <c r="AC41" s="71"/>
      <c r="AD41" s="71"/>
    </row>
    <row r="42" spans="2:30">
      <c r="B42" s="4"/>
      <c r="C42" s="14"/>
      <c r="D42" s="14"/>
      <c r="E42" s="14"/>
      <c r="F42" s="14"/>
      <c r="G42" s="14"/>
      <c r="H42" s="14"/>
      <c r="I42" s="14"/>
      <c r="J42" s="14"/>
      <c r="K42" s="14"/>
      <c r="L42" s="14"/>
      <c r="M42" s="14"/>
      <c r="N42" s="14"/>
      <c r="O42" s="14"/>
      <c r="Q42" s="14"/>
      <c r="R42" s="14"/>
      <c r="S42" s="14"/>
    </row>
    <row r="43" spans="2:30">
      <c r="B43" s="8" t="s">
        <v>70</v>
      </c>
      <c r="C43" s="14"/>
      <c r="D43" s="14"/>
      <c r="E43" s="14"/>
      <c r="F43" s="14"/>
      <c r="G43" s="14"/>
      <c r="H43" s="14"/>
      <c r="I43" s="14"/>
      <c r="J43" s="14"/>
      <c r="K43" s="14"/>
      <c r="L43" s="14"/>
      <c r="M43" s="14"/>
      <c r="N43" s="14"/>
      <c r="O43" s="14"/>
      <c r="Q43" s="14"/>
      <c r="R43" s="14"/>
      <c r="S43" s="14"/>
      <c r="T43" s="77"/>
    </row>
    <row r="44" spans="2:30">
      <c r="B44" s="9" t="s">
        <v>71</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c r="P44" s="11"/>
      <c r="Q44" s="11">
        <v>1901.2059630124461</v>
      </c>
      <c r="R44" s="11">
        <v>0</v>
      </c>
      <c r="S44" s="11">
        <v>0</v>
      </c>
    </row>
    <row r="45" spans="2:30">
      <c r="B45" s="9" t="s">
        <v>72</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c r="Q45" s="11">
        <v>472.56620113722062</v>
      </c>
      <c r="R45" s="11">
        <v>669.85892127918191</v>
      </c>
      <c r="S45" s="11">
        <v>850.25756664701589</v>
      </c>
    </row>
    <row r="46" spans="2:30">
      <c r="B46" s="9" t="s">
        <v>73</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c r="Q46" s="11">
        <v>4139.2697114595776</v>
      </c>
      <c r="R46" s="11">
        <v>7026.8406796380705</v>
      </c>
      <c r="S46" s="11">
        <v>6176.7716788572952</v>
      </c>
    </row>
    <row r="47" spans="2:30">
      <c r="B47" s="9" t="s">
        <v>74</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c r="Q47" s="11">
        <v>0</v>
      </c>
      <c r="R47" s="11">
        <v>0</v>
      </c>
      <c r="S47" s="11">
        <v>0</v>
      </c>
    </row>
    <row r="48" spans="2:30">
      <c r="B48" s="9" t="s">
        <v>75</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c r="Q48" s="11">
        <v>422.00893397088817</v>
      </c>
      <c r="R48" s="11">
        <v>894.42267954736155</v>
      </c>
      <c r="S48" s="11">
        <v>1111.2214561796841</v>
      </c>
    </row>
    <row r="49" spans="2:30">
      <c r="B49" s="9" t="s">
        <v>76</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c r="Q49" s="11">
        <v>9.5595949651923195</v>
      </c>
      <c r="R49" s="11">
        <v>26.748415992017595</v>
      </c>
      <c r="S49" s="11">
        <v>60.101572438700252</v>
      </c>
    </row>
    <row r="50" spans="2:30">
      <c r="B50" s="9" t="s">
        <v>77</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c r="Q50" s="11">
        <v>2354.9071429598248</v>
      </c>
      <c r="R50" s="11">
        <v>2327.8099465950067</v>
      </c>
      <c r="S50" s="11">
        <v>1938.2521927911296</v>
      </c>
    </row>
    <row r="51" spans="2:30">
      <c r="B51" s="12" t="s">
        <v>78</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SUM(O45:O50)</f>
        <v>10153.326576405127</v>
      </c>
      <c r="Q51" s="13">
        <v>9299.5175475051492</v>
      </c>
      <c r="R51" s="13">
        <v>10945.680643051639</v>
      </c>
      <c r="S51" s="13">
        <v>10135.604466913825</v>
      </c>
      <c r="W51" s="71"/>
      <c r="X51" s="71"/>
      <c r="Y51" s="71"/>
      <c r="Z51" s="71"/>
      <c r="AA51" s="71"/>
      <c r="AB51" s="71"/>
      <c r="AC51" s="71"/>
      <c r="AD51" s="71"/>
    </row>
    <row r="52" spans="2:30">
      <c r="B52" s="4"/>
      <c r="C52" s="14"/>
      <c r="D52" s="14"/>
      <c r="E52" s="14"/>
      <c r="F52" s="14"/>
      <c r="G52" s="14"/>
      <c r="H52" s="14"/>
      <c r="I52" s="14"/>
      <c r="J52" s="14"/>
      <c r="K52" s="14"/>
      <c r="L52" s="14"/>
      <c r="M52" s="14"/>
      <c r="N52" s="14"/>
      <c r="O52" s="14"/>
      <c r="Q52" s="14"/>
      <c r="R52" s="14"/>
      <c r="S52" s="14"/>
    </row>
    <row r="53" spans="2:30">
      <c r="B53" s="12" t="s">
        <v>79</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O51+O41</f>
        <v>12668.469315151551</v>
      </c>
      <c r="Q53" s="13">
        <v>14327.373253079597</v>
      </c>
      <c r="R53" s="13">
        <v>15838.117320628389</v>
      </c>
      <c r="S53" s="13">
        <v>12814.649056921076</v>
      </c>
      <c r="W53" s="70"/>
      <c r="X53" s="70"/>
      <c r="Y53" s="70"/>
      <c r="Z53" s="70"/>
      <c r="AA53" s="70"/>
      <c r="AB53" s="70"/>
      <c r="AC53" s="70"/>
      <c r="AD53" s="70"/>
    </row>
    <row r="54" spans="2:30" ht="14.45" thickBot="1">
      <c r="B54" s="15" t="s">
        <v>80</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O53+O34</f>
        <v>65558.037715193394</v>
      </c>
      <c r="Q54" s="16">
        <v>90975.805729970423</v>
      </c>
      <c r="R54" s="16">
        <v>83680.294261525283</v>
      </c>
      <c r="S54" s="16">
        <v>63742.188357130595</v>
      </c>
      <c r="W54" s="70"/>
      <c r="X54" s="70"/>
      <c r="Y54" s="70"/>
      <c r="Z54" s="70"/>
      <c r="AA54" s="70"/>
      <c r="AB54" s="70"/>
      <c r="AC54" s="70"/>
      <c r="AD54" s="70"/>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dimension ref="B5:I47"/>
  <sheetViews>
    <sheetView showGridLines="0" zoomScale="70" zoomScaleNormal="70" workbookViewId="0">
      <selection activeCell="I24" sqref="I24"/>
    </sheetView>
  </sheetViews>
  <sheetFormatPr defaultColWidth="9" defaultRowHeight="14.1"/>
  <cols>
    <col min="1" max="1" width="9" style="3"/>
    <col min="2" max="2" width="53.5703125" style="3" bestFit="1" customWidth="1"/>
    <col min="3" max="5" width="11" style="3" bestFit="1" customWidth="1"/>
    <col min="6" max="16384" width="9" style="3"/>
  </cols>
  <sheetData>
    <row r="5" spans="2:6" ht="15.6">
      <c r="B5" s="1" t="s">
        <v>81</v>
      </c>
      <c r="C5" s="2"/>
      <c r="D5" s="2"/>
      <c r="E5" s="2"/>
      <c r="F5" s="2"/>
    </row>
    <row r="6" spans="2:6">
      <c r="B6" s="4"/>
      <c r="C6" s="5"/>
      <c r="D6" s="5"/>
      <c r="E6" s="5"/>
      <c r="F6" s="5"/>
    </row>
    <row r="7" spans="2:6">
      <c r="B7" s="19" t="s">
        <v>38</v>
      </c>
      <c r="C7" s="23">
        <v>2020</v>
      </c>
      <c r="D7" s="23">
        <v>2021</v>
      </c>
      <c r="E7" s="23">
        <v>2022</v>
      </c>
      <c r="F7" s="42"/>
    </row>
    <row r="9" spans="2:6">
      <c r="B9" s="43" t="s">
        <v>82</v>
      </c>
    </row>
    <row r="10" spans="2:6">
      <c r="B10" s="44" t="s">
        <v>31</v>
      </c>
      <c r="C10" s="55">
        <v>-6174.7332673171777</v>
      </c>
      <c r="D10" s="55">
        <v>-9315.3458157873447</v>
      </c>
      <c r="E10" s="55">
        <v>-13697.024733204285</v>
      </c>
    </row>
    <row r="11" spans="2:6">
      <c r="B11" s="45" t="s">
        <v>83</v>
      </c>
      <c r="C11" s="26"/>
      <c r="D11" s="26"/>
      <c r="E11" s="26"/>
    </row>
    <row r="12" spans="2:6">
      <c r="B12" s="46" t="s">
        <v>84</v>
      </c>
      <c r="C12" s="26">
        <v>652.69659443266107</v>
      </c>
      <c r="D12" s="26">
        <v>-55.293732248219499</v>
      </c>
      <c r="E12" s="26">
        <v>-964.66790457971524</v>
      </c>
    </row>
    <row r="13" spans="2:6">
      <c r="B13" s="46" t="s">
        <v>85</v>
      </c>
      <c r="C13" s="26">
        <v>735.99060815192774</v>
      </c>
      <c r="D13" s="26">
        <v>1335.4095942684221</v>
      </c>
      <c r="E13" s="26">
        <v>2876.7532582769359</v>
      </c>
    </row>
    <row r="14" spans="2:6">
      <c r="B14" s="46" t="s">
        <v>86</v>
      </c>
      <c r="C14" s="26">
        <v>460.09091496982393</v>
      </c>
      <c r="D14" s="26">
        <v>607.64273059963921</v>
      </c>
      <c r="E14" s="26">
        <v>363.53986005335923</v>
      </c>
    </row>
    <row r="15" spans="2:6">
      <c r="B15" s="46"/>
      <c r="C15" s="26"/>
      <c r="D15" s="26"/>
      <c r="E15" s="26"/>
    </row>
    <row r="16" spans="2:6">
      <c r="B16" s="47" t="s">
        <v>87</v>
      </c>
      <c r="C16" s="26"/>
      <c r="D16" s="26"/>
      <c r="E16" s="26"/>
    </row>
    <row r="17" spans="2:9">
      <c r="B17" s="48" t="s">
        <v>88</v>
      </c>
      <c r="C17" s="26">
        <v>-1387.4558248720914</v>
      </c>
      <c r="D17" s="26">
        <v>-6735.7192576461639</v>
      </c>
      <c r="E17" s="26">
        <v>-7284.0734728791886</v>
      </c>
    </row>
    <row r="18" spans="2:9">
      <c r="B18" s="49" t="s">
        <v>89</v>
      </c>
      <c r="C18" s="26">
        <v>-2782.8007687716208</v>
      </c>
      <c r="D18" s="26">
        <v>-4697.3748485385022</v>
      </c>
      <c r="E18" s="26">
        <v>-1476.0257465418126</v>
      </c>
    </row>
    <row r="19" spans="2:9">
      <c r="B19" s="49" t="s">
        <v>90</v>
      </c>
      <c r="C19" s="26">
        <v>2187.7233284139625</v>
      </c>
      <c r="D19" s="26">
        <v>3359.9847137549664</v>
      </c>
      <c r="E19" s="26">
        <v>-633.27022414845271</v>
      </c>
    </row>
    <row r="20" spans="2:9">
      <c r="B20" s="49" t="s">
        <v>91</v>
      </c>
      <c r="C20" s="26">
        <v>1900.3374362793568</v>
      </c>
      <c r="D20" s="26">
        <v>-379.57044746661359</v>
      </c>
      <c r="E20" s="26">
        <v>-1354.1275826210317</v>
      </c>
    </row>
    <row r="21" spans="2:9">
      <c r="B21" s="50" t="s">
        <v>92</v>
      </c>
      <c r="C21" s="26"/>
      <c r="D21" s="26"/>
      <c r="E21" s="26"/>
    </row>
    <row r="22" spans="2:9">
      <c r="B22" s="49" t="s">
        <v>93</v>
      </c>
      <c r="C22" s="26">
        <v>-4.1487631160957381</v>
      </c>
      <c r="D22" s="26">
        <v>1.2792085766821195</v>
      </c>
      <c r="E22" s="26">
        <v>0</v>
      </c>
      <c r="H22" s="26"/>
      <c r="I22" s="26"/>
    </row>
    <row r="23" spans="2:9">
      <c r="B23" s="57" t="s">
        <v>94</v>
      </c>
      <c r="C23" s="58">
        <v>-4412.2997418292553</v>
      </c>
      <c r="D23" s="58">
        <v>-15878.987854487135</v>
      </c>
      <c r="E23" s="58">
        <v>-22168.896545644187</v>
      </c>
      <c r="H23" s="26"/>
      <c r="I23" s="26"/>
    </row>
    <row r="24" spans="2:9">
      <c r="B24" s="52"/>
      <c r="C24" s="26"/>
      <c r="D24" s="26"/>
      <c r="E24" s="26"/>
    </row>
    <row r="25" spans="2:9">
      <c r="B25" s="51" t="s">
        <v>95</v>
      </c>
      <c r="C25" s="26"/>
      <c r="D25" s="26"/>
      <c r="E25" s="26"/>
    </row>
    <row r="26" spans="2:9">
      <c r="B26" s="59" t="s">
        <v>96</v>
      </c>
      <c r="C26" s="34">
        <v>-268.92495275615454</v>
      </c>
      <c r="D26" s="34">
        <v>-574.24017945914898</v>
      </c>
      <c r="E26" s="34">
        <v>-2145</v>
      </c>
    </row>
    <row r="27" spans="2:9">
      <c r="B27" s="52" t="s">
        <v>97</v>
      </c>
      <c r="C27" s="26">
        <v>-404.34600617113279</v>
      </c>
      <c r="D27" s="26">
        <v>-495.42064540653939</v>
      </c>
      <c r="E27" s="26">
        <v>-341</v>
      </c>
    </row>
    <row r="28" spans="2:9" hidden="1">
      <c r="B28" s="52" t="s">
        <v>98</v>
      </c>
      <c r="C28" s="26">
        <v>0</v>
      </c>
      <c r="D28" s="26">
        <v>0</v>
      </c>
      <c r="E28" s="26"/>
    </row>
    <row r="29" spans="2:9">
      <c r="B29" s="52" t="s">
        <v>99</v>
      </c>
      <c r="C29" s="26">
        <v>-1255.1182325291968</v>
      </c>
      <c r="D29" s="26">
        <v>0</v>
      </c>
      <c r="E29" s="26">
        <v>0</v>
      </c>
    </row>
    <row r="30" spans="2:9" hidden="1">
      <c r="B30" s="52" t="s">
        <v>100</v>
      </c>
      <c r="C30" s="26">
        <v>0</v>
      </c>
      <c r="D30" s="26">
        <v>0</v>
      </c>
      <c r="E30" s="26"/>
    </row>
    <row r="31" spans="2:9">
      <c r="B31" s="52" t="s">
        <v>101</v>
      </c>
      <c r="C31" s="26">
        <v>14.015807922737395</v>
      </c>
      <c r="D31" s="26">
        <v>101.79259337314804</v>
      </c>
      <c r="E31" s="26">
        <v>258.02618215322008</v>
      </c>
    </row>
    <row r="32" spans="2:9">
      <c r="B32" s="57" t="s">
        <v>102</v>
      </c>
      <c r="C32" s="58">
        <v>-1914.3733835337468</v>
      </c>
      <c r="D32" s="58">
        <v>-967.86823149254042</v>
      </c>
      <c r="E32" s="58">
        <v>-2227.9738178467801</v>
      </c>
    </row>
    <row r="33" spans="2:5">
      <c r="B33" s="52"/>
      <c r="C33" s="26"/>
      <c r="D33" s="26"/>
      <c r="E33" s="26"/>
    </row>
    <row r="34" spans="2:5">
      <c r="B34" s="51" t="s">
        <v>103</v>
      </c>
      <c r="C34" s="26"/>
      <c r="D34" s="26"/>
      <c r="E34" s="26"/>
    </row>
    <row r="35" spans="2:5">
      <c r="B35" s="60" t="s">
        <v>104</v>
      </c>
      <c r="C35" s="34">
        <v>69162.280727958787</v>
      </c>
      <c r="D35" s="34">
        <v>198.29255765149671</v>
      </c>
      <c r="E35" s="34">
        <v>312.05078569379623</v>
      </c>
    </row>
    <row r="36" spans="2:5">
      <c r="B36" s="52" t="s">
        <v>105</v>
      </c>
      <c r="C36" s="26">
        <v>184.24763377122613</v>
      </c>
      <c r="D36" s="26">
        <v>0</v>
      </c>
      <c r="E36" s="26">
        <v>0</v>
      </c>
    </row>
    <row r="37" spans="2:5">
      <c r="B37" s="52" t="s">
        <v>106</v>
      </c>
      <c r="C37" s="26">
        <v>-3641.3260271671811</v>
      </c>
      <c r="D37" s="26">
        <v>0</v>
      </c>
      <c r="E37" s="26">
        <v>0</v>
      </c>
    </row>
    <row r="38" spans="2:5">
      <c r="B38" s="53" t="s">
        <v>107</v>
      </c>
      <c r="C38" s="26">
        <v>-177.29707263072709</v>
      </c>
      <c r="D38" s="26">
        <v>-1901.20596301245</v>
      </c>
      <c r="E38" s="26">
        <v>0</v>
      </c>
    </row>
    <row r="39" spans="2:5">
      <c r="B39" s="52" t="s">
        <v>108</v>
      </c>
      <c r="C39" s="26">
        <v>-301.99886575740697</v>
      </c>
      <c r="D39" s="26">
        <v>-636.3532401007551</v>
      </c>
      <c r="E39" s="26">
        <v>-697.63570619114068</v>
      </c>
    </row>
    <row r="40" spans="2:5">
      <c r="B40" s="52" t="s">
        <v>109</v>
      </c>
      <c r="C40" s="26">
        <v>-148.94023063284956</v>
      </c>
      <c r="D40" s="26">
        <v>-216.69551086709416</v>
      </c>
      <c r="E40" s="26">
        <v>-200.77734696551073</v>
      </c>
    </row>
    <row r="41" spans="2:5">
      <c r="B41" s="52" t="s">
        <v>110</v>
      </c>
      <c r="C41" s="26">
        <v>-106.28405814541755</v>
      </c>
      <c r="D41" s="26">
        <v>-4.0637165426398205</v>
      </c>
      <c r="E41" s="26">
        <v>0</v>
      </c>
    </row>
    <row r="42" spans="2:5">
      <c r="B42" s="57" t="s">
        <v>111</v>
      </c>
      <c r="C42" s="58">
        <v>64970.682107396446</v>
      </c>
      <c r="D42" s="58">
        <v>-2560.0258728714421</v>
      </c>
      <c r="E42" s="58">
        <v>-586.36226746285524</v>
      </c>
    </row>
    <row r="43" spans="2:5">
      <c r="B43" s="54"/>
      <c r="C43" s="26"/>
      <c r="D43" s="26"/>
      <c r="E43" s="26"/>
    </row>
    <row r="44" spans="2:5">
      <c r="B44" s="51" t="s">
        <v>112</v>
      </c>
      <c r="C44" s="56">
        <v>58644.00898203344</v>
      </c>
      <c r="D44" s="56">
        <v>-19406.881958851118</v>
      </c>
      <c r="E44" s="56">
        <v>-24983.232630953826</v>
      </c>
    </row>
    <row r="45" spans="2:5">
      <c r="B45" s="54" t="s">
        <v>113</v>
      </c>
      <c r="C45" s="26">
        <v>5589.4496645900481</v>
      </c>
      <c r="D45" s="26">
        <v>62943.338862714765</v>
      </c>
      <c r="E45" s="26">
        <v>42174.284326598179</v>
      </c>
    </row>
    <row r="46" spans="2:5">
      <c r="B46" s="54" t="s">
        <v>114</v>
      </c>
      <c r="C46" s="26">
        <v>-1290.1197839087299</v>
      </c>
      <c r="D46" s="26">
        <v>-1362.17257726548</v>
      </c>
      <c r="E46" s="26">
        <v>-3917.02232756182</v>
      </c>
    </row>
    <row r="47" spans="2:5">
      <c r="B47" s="61" t="s">
        <v>115</v>
      </c>
      <c r="C47" s="40">
        <v>62943.338862714758</v>
      </c>
      <c r="D47" s="40">
        <v>42174.284326598165</v>
      </c>
      <c r="E47" s="40">
        <v>13274.029368082534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dimension ref="A5:W40"/>
  <sheetViews>
    <sheetView showGridLines="0" topLeftCell="B7" zoomScale="90" zoomScaleNormal="90" workbookViewId="0">
      <selection activeCell="S9" sqref="S9"/>
    </sheetView>
  </sheetViews>
  <sheetFormatPr defaultRowHeight="14.45"/>
  <cols>
    <col min="2" max="2" width="40" style="3" customWidth="1"/>
    <col min="3" max="3" width="9.7109375" bestFit="1" customWidth="1"/>
    <col min="15" max="15" width="9.42578125" bestFit="1" customWidth="1"/>
    <col min="16" max="16" width="3.5703125" customWidth="1"/>
    <col min="17" max="17" width="10.42578125" bestFit="1" customWidth="1"/>
    <col min="21" max="22" width="10.7109375" customWidth="1"/>
  </cols>
  <sheetData>
    <row r="5" spans="2:23" ht="15.6">
      <c r="B5" s="32" t="s">
        <v>116</v>
      </c>
    </row>
    <row r="6" spans="2:23">
      <c r="M6" s="80"/>
      <c r="N6" s="80"/>
      <c r="O6" s="80"/>
    </row>
    <row r="7" spans="2:23">
      <c r="B7" s="19" t="s">
        <v>1</v>
      </c>
      <c r="C7" s="23" t="s">
        <v>2</v>
      </c>
      <c r="D7" s="23" t="s">
        <v>3</v>
      </c>
      <c r="E7" s="23" t="s">
        <v>4</v>
      </c>
      <c r="F7" s="23" t="s">
        <v>5</v>
      </c>
      <c r="G7" s="23" t="s">
        <v>6</v>
      </c>
      <c r="H7" s="23" t="s">
        <v>7</v>
      </c>
      <c r="I7" s="23" t="s">
        <v>8</v>
      </c>
      <c r="J7" s="23" t="s">
        <v>9</v>
      </c>
      <c r="K7" s="23" t="s">
        <v>10</v>
      </c>
      <c r="L7" s="23" t="s">
        <v>11</v>
      </c>
      <c r="M7" s="23" t="s">
        <v>12</v>
      </c>
      <c r="N7" s="23" t="s">
        <v>13</v>
      </c>
      <c r="O7" s="23" t="s">
        <v>14</v>
      </c>
      <c r="Q7" s="23">
        <v>2020</v>
      </c>
      <c r="R7" s="23">
        <v>2021</v>
      </c>
      <c r="S7" s="23">
        <v>2022</v>
      </c>
    </row>
    <row r="8" spans="2:23">
      <c r="B8" s="64" t="s">
        <v>117</v>
      </c>
    </row>
    <row r="9" spans="2:23">
      <c r="B9" s="62" t="s">
        <v>118</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37"/>
      <c r="Q9" s="63">
        <v>17274.442543899262</v>
      </c>
      <c r="R9" s="63">
        <v>23576.93236290331</v>
      </c>
      <c r="S9" s="63">
        <v>23036.65086632255</v>
      </c>
      <c r="U9" s="81"/>
      <c r="V9" s="81"/>
      <c r="W9" s="81"/>
    </row>
    <row r="10" spans="2:23">
      <c r="B10" s="25" t="s">
        <v>18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Q10" s="26">
        <v>6411.5480200986294</v>
      </c>
      <c r="R10" s="26">
        <v>9601.4556736191298</v>
      </c>
      <c r="S10" s="26">
        <v>9870.6184815520483</v>
      </c>
      <c r="U10" s="81"/>
      <c r="V10" s="81"/>
      <c r="W10" s="81"/>
    </row>
    <row r="11" spans="2:23">
      <c r="B11" s="27" t="s">
        <v>119</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+L9-L10</f>
        <v>2529.1204958134249</v>
      </c>
      <c r="M11" s="28">
        <f>+M9-M10</f>
        <v>3765.8194806655174</v>
      </c>
      <c r="N11" s="28">
        <f>+N9-N10</f>
        <v>3499.8684902569221</v>
      </c>
      <c r="O11" s="28">
        <f>+O9-O10</f>
        <v>3133.8126524077738</v>
      </c>
      <c r="Q11" s="28">
        <v>10862.894523800633</v>
      </c>
      <c r="R11" s="28">
        <v>13975.47668928418</v>
      </c>
      <c r="S11" s="28">
        <v>13166.032384770502</v>
      </c>
      <c r="U11" s="81"/>
    </row>
    <row r="12" spans="2:23">
      <c r="B12" s="29" t="s">
        <v>21</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+L11/L9</f>
        <v>0.57819754200894125</v>
      </c>
      <c r="M12" s="30">
        <f>+M11/M9</f>
        <v>0.59090216235140713</v>
      </c>
      <c r="N12" s="30">
        <f>+N11/N9</f>
        <v>0.56859648199977419</v>
      </c>
      <c r="O12" s="30">
        <f>+O11/O9</f>
        <v>0.48955501560194964</v>
      </c>
      <c r="Q12" s="30">
        <v>0.62884197253803897</v>
      </c>
      <c r="R12" s="30">
        <v>0.59276060490692317</v>
      </c>
      <c r="S12" s="30">
        <v>0.57152545572577229</v>
      </c>
    </row>
    <row r="14" spans="2:23">
      <c r="B14" s="64" t="s">
        <v>120</v>
      </c>
    </row>
    <row r="15" spans="2:23">
      <c r="B15" s="62" t="s">
        <v>118</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1993.9523242949713</v>
      </c>
      <c r="M15" s="63">
        <v>3231.6766473017087</v>
      </c>
      <c r="N15" s="63">
        <v>2846.604892136992</v>
      </c>
      <c r="O15" s="63">
        <v>1734.6100781928758</v>
      </c>
      <c r="P15" s="37"/>
      <c r="Q15" s="63">
        <v>1427.4681382070335</v>
      </c>
      <c r="R15" s="63">
        <v>6910.7567245010814</v>
      </c>
      <c r="S15" s="63">
        <v>10312.554968976374</v>
      </c>
      <c r="U15" s="81"/>
    </row>
    <row r="16" spans="2:23">
      <c r="B16" s="25" t="s">
        <v>18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121</v>
      </c>
      <c r="M16" s="26">
        <v>1294.9698980149633</v>
      </c>
      <c r="N16" s="26">
        <v>1140.5171549635943</v>
      </c>
      <c r="O16" s="26">
        <f>536.179956852371+2</f>
        <v>538.17995685237099</v>
      </c>
      <c r="Q16" s="26">
        <v>608.49200066184767</v>
      </c>
      <c r="R16" s="26">
        <v>2691.6126717545449</v>
      </c>
      <c r="S16" s="26">
        <v>4254.4983514780997</v>
      </c>
      <c r="U16" s="81"/>
    </row>
    <row r="17" spans="2:21">
      <c r="B17" s="27" t="s">
        <v>119</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+M15-M16</f>
        <v>1936.7067492867454</v>
      </c>
      <c r="N17" s="28">
        <f>+N15-N16</f>
        <v>1706.0877371733977</v>
      </c>
      <c r="O17" s="28">
        <f>+O15-O16</f>
        <v>1196.4301213405047</v>
      </c>
      <c r="Q17" s="28">
        <v>818.97613754518579</v>
      </c>
      <c r="R17" s="28">
        <v>4219.1440527465365</v>
      </c>
      <c r="S17" s="28">
        <v>6058.0566174982741</v>
      </c>
      <c r="U17" s="81"/>
    </row>
    <row r="18" spans="2:21">
      <c r="B18" s="29" t="s">
        <v>21</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+L17/L15</f>
        <v>0.53267413278511511</v>
      </c>
      <c r="M18" s="30">
        <f>+M17/M15</f>
        <v>0.59928853058482834</v>
      </c>
      <c r="N18" s="30">
        <f>+N17/N15</f>
        <v>0.59934125100607494</v>
      </c>
      <c r="O18" s="30">
        <f>+O17/O15</f>
        <v>0.68974009570320882</v>
      </c>
      <c r="Q18" s="30">
        <v>0.57372638703786272</v>
      </c>
      <c r="R18" s="30">
        <v>0.61051838763013833</v>
      </c>
      <c r="S18" s="30">
        <v>0.58744478315247206</v>
      </c>
    </row>
    <row r="19" spans="2:21">
      <c r="F19" s="35"/>
      <c r="G19" s="35"/>
      <c r="H19" s="35"/>
      <c r="I19" s="35"/>
      <c r="J19" s="35"/>
      <c r="K19" s="35"/>
      <c r="L19" s="35"/>
      <c r="M19" s="35"/>
      <c r="N19" s="35"/>
      <c r="O19" s="35"/>
    </row>
    <row r="20" spans="2:21">
      <c r="B20" s="64" t="s">
        <v>122</v>
      </c>
      <c r="L20" s="30"/>
      <c r="M20" s="30"/>
      <c r="N20" s="30"/>
      <c r="O20" s="30"/>
    </row>
    <row r="21" spans="2:21">
      <c r="B21" s="62" t="s">
        <v>118</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37"/>
      <c r="Q21" s="63">
        <v>2191.0760637523067</v>
      </c>
      <c r="R21" s="63">
        <v>3184.0619870639548</v>
      </c>
      <c r="S21" s="63">
        <v>2074.5506592752886</v>
      </c>
      <c r="U21" s="81"/>
    </row>
    <row r="22" spans="2:21">
      <c r="B22" s="25" t="s">
        <v>18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Q22" s="26">
        <v>556.90810907780121</v>
      </c>
      <c r="R22" s="26">
        <v>747.86040751393409</v>
      </c>
      <c r="S22" s="26">
        <v>340.15577489851631</v>
      </c>
      <c r="U22" s="81"/>
    </row>
    <row r="23" spans="2:21">
      <c r="B23" s="27" t="s">
        <v>119</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+L21-L22</f>
        <v>387.95969290866293</v>
      </c>
      <c r="M23" s="28">
        <f>+M21-M22</f>
        <v>353.35059313404093</v>
      </c>
      <c r="N23" s="28">
        <f>+N21-N22</f>
        <v>390.23169082252963</v>
      </c>
      <c r="O23" s="28">
        <f>+O21-O22</f>
        <v>534.50451976298086</v>
      </c>
      <c r="Q23" s="28">
        <v>1634.1679546745054</v>
      </c>
      <c r="R23" s="28">
        <v>2436.2015795500206</v>
      </c>
      <c r="S23" s="28">
        <v>1734.3948843767723</v>
      </c>
      <c r="U23" s="81"/>
    </row>
    <row r="24" spans="2:21">
      <c r="B24" s="29" t="s">
        <v>21</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+L23/L21</f>
        <v>0.80360341090963472</v>
      </c>
      <c r="M24" s="30">
        <f>+M23/M21</f>
        <v>0.79047631753054892</v>
      </c>
      <c r="N24" s="30">
        <f>+N23/N21</f>
        <v>0.85298033825017516</v>
      </c>
      <c r="O24" s="30">
        <f>+O23/O21</f>
        <v>0.86825946383021291</v>
      </c>
      <c r="Q24" s="30">
        <v>0.74582894757013884</v>
      </c>
      <c r="R24" s="30">
        <v>0.76512379138587649</v>
      </c>
      <c r="S24" s="30">
        <v>0.83603399927705579</v>
      </c>
    </row>
    <row r="25" spans="2:21">
      <c r="B25" s="29"/>
      <c r="C25" s="30"/>
      <c r="D25" s="30"/>
      <c r="E25" s="30"/>
      <c r="F25" s="30"/>
      <c r="G25" s="30"/>
      <c r="H25" s="30"/>
      <c r="I25" s="30"/>
      <c r="J25" s="30"/>
      <c r="K25" s="30"/>
      <c r="L25" s="30"/>
      <c r="M25" s="30"/>
      <c r="N25" s="30"/>
      <c r="O25" s="30"/>
      <c r="Q25" s="30"/>
      <c r="R25" s="30"/>
      <c r="S25" s="30"/>
    </row>
    <row r="26" spans="2:21">
      <c r="B26" s="64" t="s">
        <v>123</v>
      </c>
    </row>
    <row r="27" spans="2:21">
      <c r="B27" s="62" t="s">
        <v>16</v>
      </c>
      <c r="C27" s="63">
        <v>36.651666940665372</v>
      </c>
      <c r="D27" s="63">
        <v>24.883986340492399</v>
      </c>
      <c r="E27" s="63">
        <v>191.79087875864215</v>
      </c>
      <c r="F27" s="63">
        <v>-129.9274314178092</v>
      </c>
      <c r="G27" s="63">
        <v>0</v>
      </c>
      <c r="H27" s="63">
        <v>28.4207415115117</v>
      </c>
      <c r="I27" s="63">
        <v>-0.36927926376269582</v>
      </c>
      <c r="J27" s="63">
        <v>-0.14145112373650193</v>
      </c>
      <c r="K27" s="63">
        <v>-0.14145112373650193</v>
      </c>
      <c r="L27" s="63">
        <v>-0.14145112373650193</v>
      </c>
      <c r="M27" s="63">
        <v>-0.14145112373650193</v>
      </c>
      <c r="N27" s="63">
        <v>-0.14145112373650193</v>
      </c>
      <c r="O27" s="63">
        <v>-0.14145112373650193</v>
      </c>
      <c r="P27" s="37"/>
      <c r="Q27" s="63">
        <v>123.39910062199073</v>
      </c>
      <c r="R27" s="63">
        <v>27.910011124012502</v>
      </c>
      <c r="S27" s="63">
        <v>0</v>
      </c>
    </row>
    <row r="28" spans="2:21">
      <c r="B28" s="29"/>
      <c r="C28" s="30"/>
      <c r="D28" s="30"/>
      <c r="E28" s="30"/>
      <c r="F28" s="30"/>
      <c r="G28" s="30"/>
      <c r="H28" s="30"/>
      <c r="I28" s="30"/>
      <c r="J28" s="30"/>
      <c r="K28" s="30"/>
      <c r="L28" s="30"/>
      <c r="M28" s="30"/>
      <c r="N28" s="30"/>
      <c r="O28" s="30"/>
    </row>
    <row r="29" spans="2:21" s="38" customFormat="1">
      <c r="B29" s="39" t="s">
        <v>17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+L27+L21+L15+L9</f>
        <v>6850.7319953894839</v>
      </c>
      <c r="M29" s="40">
        <f>+M27+M21+M15+M9</f>
        <v>10051.544910824337</v>
      </c>
      <c r="N29" s="40">
        <f>+N27+N21+N15+N9</f>
        <v>9459.2318235853309</v>
      </c>
      <c r="O29" s="40">
        <f>+O27+O21+O15+O9</f>
        <v>8751.4225186533986</v>
      </c>
      <c r="P29" s="41">
        <v>0</v>
      </c>
      <c r="Q29" s="40">
        <v>21016.385846480593</v>
      </c>
      <c r="R29" s="40">
        <v>33699.661085592357</v>
      </c>
      <c r="S29" s="40">
        <v>35424.188260527357</v>
      </c>
      <c r="U29" s="81"/>
    </row>
    <row r="30" spans="2:21">
      <c r="B30" s="39" t="s">
        <v>20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124</v>
      </c>
      <c r="M30" s="40">
        <f>+M28+M23+M17+M11</f>
        <v>6055.8768230863043</v>
      </c>
      <c r="N30" s="40">
        <f>+N28+N23+N17+N11</f>
        <v>5596.1879182528501</v>
      </c>
      <c r="O30" s="40">
        <f>+O28+O23+O17+O11</f>
        <v>4864.7472935112592</v>
      </c>
      <c r="P30" s="41">
        <v>0</v>
      </c>
      <c r="Q30" s="40">
        <v>13439.437716642315</v>
      </c>
      <c r="R30" s="40">
        <v>20658.732332704749</v>
      </c>
      <c r="S30" s="40">
        <v>20958.915667144902</v>
      </c>
      <c r="U30" s="81"/>
    </row>
    <row r="31" spans="2:21">
      <c r="L31" s="36"/>
      <c r="M31" s="36"/>
      <c r="N31" s="36"/>
      <c r="O31" s="36"/>
    </row>
    <row r="32" spans="2:21">
      <c r="B32" s="19" t="s">
        <v>125</v>
      </c>
      <c r="C32" s="23" t="s">
        <v>2</v>
      </c>
      <c r="D32" s="23" t="s">
        <v>3</v>
      </c>
      <c r="E32" s="23" t="s">
        <v>4</v>
      </c>
      <c r="F32" s="23" t="s">
        <v>5</v>
      </c>
      <c r="G32" s="23" t="s">
        <v>6</v>
      </c>
      <c r="H32" s="23" t="s">
        <v>7</v>
      </c>
      <c r="I32" s="23" t="s">
        <v>8</v>
      </c>
      <c r="J32" s="23" t="s">
        <v>9</v>
      </c>
      <c r="K32" s="23" t="s">
        <v>10</v>
      </c>
      <c r="L32" s="23" t="s">
        <v>11</v>
      </c>
      <c r="M32" s="23" t="s">
        <v>12</v>
      </c>
      <c r="N32" s="23" t="s">
        <v>13</v>
      </c>
      <c r="O32" s="23" t="s">
        <v>14</v>
      </c>
      <c r="Q32" s="23">
        <v>2020</v>
      </c>
      <c r="R32" s="23">
        <v>2021</v>
      </c>
      <c r="S32" s="23">
        <v>2022</v>
      </c>
    </row>
    <row r="33" spans="1:19">
      <c r="B33" s="25" t="s">
        <v>126</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3982.8530000000001</v>
      </c>
      <c r="Q33" s="26">
        <v>1131.5915945479023</v>
      </c>
      <c r="R33" s="26">
        <v>2865.5877733768252</v>
      </c>
      <c r="S33" s="26">
        <v>3602</v>
      </c>
    </row>
    <row r="34" spans="1:19">
      <c r="A34" s="80"/>
      <c r="B34" s="77"/>
      <c r="C34" s="80"/>
      <c r="D34" s="80"/>
      <c r="E34" s="80"/>
      <c r="F34" s="80"/>
      <c r="G34" s="80"/>
      <c r="H34" s="80"/>
      <c r="I34" s="80"/>
      <c r="J34" s="80"/>
      <c r="K34" s="80"/>
      <c r="L34" s="80"/>
      <c r="M34" s="80"/>
      <c r="N34" s="80"/>
      <c r="O34" s="80"/>
      <c r="P34" s="80"/>
      <c r="Q34" s="80"/>
      <c r="R34" s="80"/>
      <c r="S34" s="80"/>
    </row>
    <row r="35" spans="1:19">
      <c r="B35" s="78" t="s">
        <v>35</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24"/>
      <c r="Q35" s="79">
        <f>+'P&amp;L'!Q29</f>
        <v>9.4003920948616582</v>
      </c>
      <c r="R35" s="79">
        <f>+'P&amp;L'!R29</f>
        <v>8.5990667984189688</v>
      </c>
      <c r="S35" s="79">
        <f>+'P&amp;L'!S29</f>
        <v>9.6244999999999994</v>
      </c>
    </row>
    <row r="37" spans="1:19">
      <c r="B37" s="25" t="s">
        <v>36</v>
      </c>
      <c r="L37" s="81"/>
      <c r="M37" s="81"/>
      <c r="N37" s="81"/>
      <c r="O37" s="81"/>
      <c r="S37" s="81"/>
    </row>
    <row r="38" spans="1:19">
      <c r="L38" s="36"/>
      <c r="M38" s="36"/>
      <c r="N38" s="36"/>
      <c r="O38" s="36"/>
    </row>
    <row r="39" spans="1:19">
      <c r="S39" s="81"/>
    </row>
    <row r="40" spans="1:19">
      <c r="G40" s="36"/>
      <c r="H40" s="36"/>
      <c r="I40" s="36"/>
      <c r="J40" s="36"/>
      <c r="K40" s="36"/>
      <c r="L40" s="36"/>
      <c r="M40" s="36"/>
      <c r="N40" s="36"/>
      <c r="O40" s="36"/>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0F05257019F4AB05DF4CBA7872384" ma:contentTypeVersion="4" ma:contentTypeDescription="Create a new document." ma:contentTypeScope="" ma:versionID="29f56f03549b9d1fa78f3bb3a87a7ab9">
  <xsd:schema xmlns:xsd="http://www.w3.org/2001/XMLSchema" xmlns:xs="http://www.w3.org/2001/XMLSchema" xmlns:p="http://schemas.microsoft.com/office/2006/metadata/properties" xmlns:ns2="0e797f1d-6a11-4628-819d-ec0b88062b60" xmlns:ns3="84aaf9a7-e103-40d0-9713-d020c7b69f4f" targetNamespace="http://schemas.microsoft.com/office/2006/metadata/properties" ma:root="true" ma:fieldsID="063f191f1b13df43326a996a543efd88" ns2:_="" ns3:_="">
    <xsd:import namespace="0e797f1d-6a11-4628-819d-ec0b88062b60"/>
    <xsd:import namespace="84aaf9a7-e103-40d0-9713-d020c7b69f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97f1d-6a11-4628-819d-ec0b88062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aaf9a7-e103-40d0-9713-d020c7b69f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05CB24-9650-4C11-8D55-95E0C35D2864}"/>
</file>

<file path=customXml/itemProps2.xml><?xml version="1.0" encoding="utf-8"?>
<ds:datastoreItem xmlns:ds="http://schemas.openxmlformats.org/officeDocument/2006/customXml" ds:itemID="{D550BADA-009D-4092-A2D2-65AC37DBDBA2}"/>
</file>

<file path=customXml/itemProps3.xml><?xml version="1.0" encoding="utf-8"?>
<ds:datastoreItem xmlns:ds="http://schemas.openxmlformats.org/officeDocument/2006/customXml" ds:itemID="{06540212-5C2F-4178-BB6D-96BD5389F4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2023-05-03T14:44:11Z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0x0101005BB0F05257019F4AB05DF4CBA7872384</vt:lpwstr>
  </property>
</Properties>
</file>